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4年度\10_委員会\第5回_落札者決定基準_6月10日持込案件\03_結果報告\財務課送付\①地下鉄南北線台原トンネル坑口法面改修工事（富管）\"/>
    </mc:Choice>
  </mc:AlternateContent>
  <xr:revisionPtr revIDLastSave="0" documentId="13_ncr:1_{8E15884A-C895-4551-AE86-1B50BB45F083}" xr6:coauthVersionLast="43" xr6:coauthVersionMax="43" xr10:uidLastSave="{00000000-0000-0000-0000-000000000000}"/>
  <bookViews>
    <workbookView xWindow="-120" yWindow="-120" windowWidth="29040" windowHeight="15840" tabRatio="907" xr2:uid="{00000000-000D-0000-FFFF-FFFF00000000}"/>
  </bookViews>
  <sheets>
    <sheet name="様式-共1-Ⅰ（土木）" sheetId="32" r:id="rId1"/>
    <sheet name="様式-共2-Ⅰ（土木）" sheetId="15" r:id="rId2"/>
    <sheet name="様式-共3-Ⅰ（土木）" sheetId="45" r:id="rId3"/>
    <sheet name="様式-共4-Ⅰ（土木）" sheetId="46" r:id="rId4"/>
    <sheet name="様式-共5（登録基幹技能者）" sheetId="47" r:id="rId5"/>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Titles" localSheetId="0">'様式-共1-Ⅰ（土木）'!$1:$7</definedName>
  </definedNames>
  <calcPr calcId="191029"/>
</workbook>
</file>

<file path=xl/calcChain.xml><?xml version="1.0" encoding="utf-8"?>
<calcChain xmlns="http://schemas.openxmlformats.org/spreadsheetml/2006/main">
  <c r="J2" i="47" l="1"/>
  <c r="J2" i="46"/>
  <c r="G2" i="45"/>
  <c r="K3" i="15"/>
  <c r="B5" i="47" l="1"/>
  <c r="I15" i="32" l="1"/>
  <c r="I36" i="32" l="1"/>
  <c r="I29" i="32" l="1"/>
  <c r="D44" i="32" l="1"/>
  <c r="K29" i="32"/>
  <c r="L29" i="32" s="1"/>
  <c r="I35" i="32"/>
  <c r="I42" i="32"/>
  <c r="I41" i="32"/>
  <c r="I40" i="32"/>
  <c r="K40" i="32" s="1"/>
  <c r="I39" i="32"/>
  <c r="I37"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20"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4"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<sst xmlns="http://schemas.openxmlformats.org/spreadsheetml/2006/main" count="593" uniqueCount="387">
  <si>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</si>
  <si>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</si>
  <si>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</si>
  <si>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</si>
  <si>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</si>
  <si>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</si>
  <si>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</si>
  <si>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</si>
  <si>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</si>
  <si>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</si>
  <si>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</si>
  <si>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</si>
  <si>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</si>
  <si>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</si>
  <si>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</si>
  <si>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</si>
  <si>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</si>
  <si>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</si>
  <si>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</si>
  <si>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</si>
  <si>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</si>
  <si>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</si>
  <si>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</si>
  <si>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</si>
  <si>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</si>
  <si>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</si>
  <si>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</si>
  <si>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</si>
  <si>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</si>
  <si>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</si>
  <si>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</si>
  <si>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</si>
  <si>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</si>
  <si>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</si>
  <si>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</si>
  <si>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</si>
  <si>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</si>
  <si>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</si>
  <si>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</si>
  <si>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</si>
  <si>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</si>
  <si>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</si>
  <si>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</si>
  <si>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</si>
  <si>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</si>
  <si>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</si>
  <si>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</si>
  <si>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</si>
  <si>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</si>
  <si>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</si>
  <si>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</si>
  <si>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</si>
  <si>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</si>
  <si>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</si>
  <si>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</si>
  <si>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</si>
  <si>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</si>
  <si>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</si>
  <si>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</si>
  <si>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</si>
  <si>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</si>
  <si>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</si>
  <si>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</si>
  <si>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</si>
  <si>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</si>
  <si>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</si>
  <si>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</si>
  <si>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</si>
  <si>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</si>
  <si>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</si>
  <si>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</si>
  <si>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</si>
  <si>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</si>
  <si>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</si>
  <si>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</si>
  <si>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</si>
  <si>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</si>
  <si>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</si>
  <si>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</si>
  <si>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</si>
  <si>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</si>
  <si>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</si>
  <si>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</si>
  <si>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</si>
  <si>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</si>
  <si>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</si>
  <si>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</si>
  <si>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</si>
  <si>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</si>
  <si>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</si>
  <si>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</si>
  <si>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</si>
  <si>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</si>
  <si>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</si>
  <si>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</si>
  <si>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</si>
  <si>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</si>
  <si>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</si>
  <si>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</si>
  <si>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</si>
  <si>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</si>
  <si>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</si>
  <si>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</si>
  <si>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</si>
  <si>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</si>
  <si>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</si>
  <si>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</si>
  <si>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</si>
  <si>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</si>
  <si>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</si>
  <si>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</si>
  <si>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</si>
  <si>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</si>
  <si>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</si>
  <si>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</si>
  <si>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</si>
  <si>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</si>
  <si>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</si>
  <si>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</si>
  <si>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</si>
  <si>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</si>
  <si>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</si>
  <si>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</si>
  <si>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</si>
  <si>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</si>
  <si>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</si>
  <si>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</si>
  <si>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</si>
  <si>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</si>
  <si>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</si>
  <si>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</si>
  <si>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</si>
  <si>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</si>
  <si>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</si>
  <si>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</si>
  <si>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</si>
  <si>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</si>
  <si>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</si>
  <si>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</si>
  <si>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</si>
  <si>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</si>
  <si>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</si>
  <si>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</si>
  <si>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</si>
  <si>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</si>
  <si>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</si>
  <si>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</si>
  <si>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</si>
  <si>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</si>
  <si>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</si>
  <si>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</si>
  <si>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</si>
  <si>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</si>
  <si>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</si>
  <si>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</si>
  <si>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</si>
  <si>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</si>
  <si>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</si>
  <si>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</si>
  <si>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</si>
  <si>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</si>
  <si>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</si>
  <si>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</si>
  <si>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</si>
  <si>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</si>
  <si>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</si>
  <si>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</si>
  <si>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</si>
  <si>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</si>
  <si>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</si>
  <si>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</si>
  <si>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</si>
  <si>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</si>
  <si>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</si>
  <si>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</si>
  <si>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</si>
  <si>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</si>
  <si>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</si>
  <si>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</si>
  <si>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</si>
  <si>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</si>
  <si>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</si>
  <si>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</si>
  <si>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</si>
  <si>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</si>
  <si>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</si>
  <si>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</si>
  <si>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</si>
  <si>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</si>
  <si>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</si>
  <si>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</si>
  <si>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</si>
  <si>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</si>
  <si>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</si>
  <si>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</si>
  <si>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</si>
  <si>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</si>
  <si>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</si>
  <si>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</si>
  <si>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</si>
  <si>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</si>
  <si>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</si>
  <si>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</si>
  <si>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</si>
  <si>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</si>
  <si>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</si>
  <si>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</si>
  <si>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</si>
  <si>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</si>
  <si>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</si>
  <si>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</si>
  <si>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</si>
  <si>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</si>
  <si>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</si>
  <si>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</si>
  <si>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</si>
  <si>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</si>
  <si>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</si>
  <si>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</si>
  <si>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</si>
  <si>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</si>
  <si>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</si>
  <si>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</si>
  <si>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</si>
  <si>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</si>
  <si>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</si>
  <si>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</si>
  <si>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</si>
  <si>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</si>
  <si>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</si>
  <si>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</si>
  <si>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</si>
  <si>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</si>
  <si>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</si>
  <si>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</si>
  <si>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</si>
  <si>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</si>
  <si>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</si>
  <si>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</si>
  <si>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</si>
  <si>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</si>
  <si>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</si>
  <si>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</si>
  <si>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</si>
  <si>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</si>
  <si>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</si>
  <si>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</si>
  <si>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</si>
  <si>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</si>
  <si>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</si>
  <si>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</si>
  <si>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</si>
  <si>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工　　事　　名</t>
    <phoneticPr fontId="3"/>
  </si>
  <si>
    <t>契　約　金　額
（最終契約金額（税込））</t>
    <phoneticPr fontId="3"/>
  </si>
  <si>
    <t>工　事　概　要　</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</si>
  <si>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</si>
  <si>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</si>
  <si>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</si>
  <si>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</si>
  <si>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</si>
  <si>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</si>
  <si>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</si>
  <si>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</si>
  <si>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</si>
  <si>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</si>
  <si>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</si>
  <si>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</si>
  <si>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</si>
  <si>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</si>
  <si>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</si>
  <si>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</si>
  <si>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</si>
  <si>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</si>
  <si>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</si>
  <si>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</si>
  <si>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</si>
  <si>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</si>
  <si>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</si>
  <si>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</si>
  <si>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</si>
  <si>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</si>
  <si>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</si>
  <si>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</si>
  <si>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</si>
  <si>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</si>
  <si>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</si>
  <si>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</si>
  <si>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</si>
  <si>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</si>
  <si>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</si>
  <si>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</si>
  <si>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</si>
  <si>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</si>
  <si>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</si>
  <si>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</si>
  <si>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</si>
  <si>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</si>
  <si>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</si>
  <si>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</si>
  <si>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</si>
  <si>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</si>
  <si>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</si>
  <si>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</si>
  <si>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</si>
  <si>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</si>
  <si>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</si>
  <si>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</si>
  <si>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</si>
  <si>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</si>
  <si>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</si>
  <si>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</si>
  <si>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</si>
  <si>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</si>
  <si>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</si>
  <si>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</si>
  <si>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</si>
  <si>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</si>
  <si>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</si>
  <si>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</si>
  <si>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</si>
  <si>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</si>
  <si>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</si>
  <si>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</si>
  <si>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</si>
  <si>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</si>
  <si>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</si>
  <si>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</si>
  <si>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</si>
  <si>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</si>
  <si>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</si>
  <si>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</si>
  <si>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</si>
  <si>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</si>
  <si>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</si>
  <si>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</si>
  <si>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</si>
  <si>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</si>
  <si>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</si>
  <si>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</si>
  <si>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</si>
  <si>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</si>
  <si>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</si>
  <si>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</si>
  <si>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</si>
  <si>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</si>
  <si>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</si>
  <si>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</si>
  <si>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</si>
  <si>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</si>
  <si>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</si>
  <si>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</si>
  <si>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</si>
  <si>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</si>
  <si>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</si>
  <si>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</si>
  <si>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常用雇用障害者数（障害者雇用状況報告書による場合 ⑩障害者数の計）</t>
    <rPh sb="9" eb="11">
      <t>ショウガイ</t>
    </rPh>
    <rPh sb="11" eb="12">
      <t>モノ</t>
    </rPh>
    <phoneticPr fontId="3"/>
  </si>
  <si>
    <t>法定雇用障害者数未満</t>
    <rPh sb="0" eb="2">
      <t>ホウテイ</t>
    </rPh>
    <rPh sb="2" eb="4">
      <t>コヨウ</t>
    </rPh>
    <rPh sb="4" eb="7">
      <t>ショウガイシャ</t>
    </rPh>
    <rPh sb="7" eb="8">
      <t>スウ</t>
    </rPh>
    <rPh sb="8" eb="10">
      <t>ミマン</t>
    </rPh>
    <phoneticPr fontId="3"/>
  </si>
  <si>
    <t xml:space="preserve">障害者雇用状況報告書による場合 ⑫障害者の不足数 </t>
    <rPh sb="13" eb="15">
      <t>バアイ</t>
    </rPh>
    <rPh sb="17" eb="20">
      <t>ショウガイシャ</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</si>
  <si>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</si>
  <si>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</si>
  <si>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令和3年</t>
    <rPh sb="0" eb="2">
      <t>レイワ</t>
    </rPh>
    <rPh sb="3" eb="4">
      <t>ネン</t>
    </rPh>
    <phoneticPr fontId="3"/>
  </si>
  <si>
    <t>令和4年度</t>
    <rPh sb="0" eb="2">
      <t>レイワ</t>
    </rPh>
    <rPh sb="3" eb="5">
      <t>ネンド</t>
    </rPh>
    <phoneticPr fontId="3"/>
  </si>
  <si>
    <t>令和2年度</t>
    <rPh sb="0" eb="2">
      <t>レイワ</t>
    </rPh>
    <phoneticPr fontId="3"/>
  </si>
  <si>
    <t>R2年度</t>
    <rPh sb="2" eb="4">
      <t>ネンド</t>
    </rPh>
    <phoneticPr fontId="3"/>
  </si>
  <si>
    <t>R3年度</t>
    <rPh sb="2" eb="4">
      <t>ネンド</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</si>
  <si>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</si>
  <si>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</si>
  <si>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</si>
  <si>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</si>
  <si>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</si>
  <si>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</si>
  <si>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rPh sb="0" eb="2">
      <t>ヒョウショウ</t>
    </rPh>
    <rPh sb="2" eb="3">
      <t>レキ</t>
    </rPh>
    <rPh sb="3" eb="4">
      <t>マタ</t>
    </rPh>
    <rPh sb="5" eb="7">
      <t>セコウ</t>
    </rPh>
    <rPh sb="7" eb="9">
      <t>ジッセキ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</si>
  <si>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ゲンネンドセンダイシユウリョウケンセツコウジギジュツシャヒョウショウレキ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</si>
  <si>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</si>
  <si>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</si>
  <si>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</si>
  <si>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</si>
  <si>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</si>
  <si>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</si>
  <si>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</si>
  <si>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表彰歴又は施工実績あり</t>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</si>
  <si>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</si>
  <si>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</si>
  <si>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</si>
  <si>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</si>
  <si>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</si>
  <si>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地下鉄南北線台原トンネル坑口法面改修工事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</si>
</sst>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5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2" fillId="0" borderId="0" xfId="5" applyFont="1" applyFill="1" applyBorder="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 xfId="5" applyFont="1" applyFill="1" applyBorder="1" applyAlignment="1" applyProtection="1"/>
    <xf numFmtId="0" fontId="7" fillId="0" borderId="0" xfId="5" applyFont="1" applyFill="1" applyBorder="1" applyAlignment="1" applyProtection="1">
      <alignment horizontal="center" vertical="center"/>
    </xf>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0" fontId="7" fillId="0" borderId="3" xfId="5" applyFont="1" applyFill="1" applyBorder="1" applyAlignment="1" applyProtection="1">
      <alignment vertical="center"/>
    </xf>
    <xf numFmtId="0" fontId="7" fillId="0" borderId="41"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5" xfId="5"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186" fontId="7" fillId="0" borderId="4" xfId="5" applyNumberFormat="1" applyFont="1" applyFill="1" applyBorder="1" applyAlignment="1" applyProtection="1">
      <alignment vertical="center"/>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Alignment="1" applyProtection="1">
      <alignment horizont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2" fillId="0" borderId="0" xfId="8" applyFont="1" applyFill="1" applyBorder="1" applyAlignment="1" applyProtection="1">
      <alignment horizontal="center" vertical="center"/>
    </xf>
    <xf numFmtId="0" fontId="10"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0" fontId="10" fillId="3" borderId="0" xfId="8" applyFont="1" applyFill="1" applyBorder="1" applyAlignment="1" applyProtection="1">
      <alignment horizontal="left" vertical="center" wrapText="1"/>
    </xf>
    <xf numFmtId="183" fontId="7" fillId="4" borderId="36" xfId="5" applyNumberFormat="1" applyFont="1" applyFill="1" applyBorder="1" applyAlignment="1" applyProtection="1">
      <alignment horizontal="center" vertical="center"/>
    </xf>
    <xf numFmtId="0" fontId="7" fillId="0" borderId="0" xfId="2" applyFont="1" applyBorder="1" applyProtection="1"/>
    <xf numFmtId="0" fontId="7" fillId="0" borderId="0" xfId="8" applyFont="1" applyBorder="1" applyProtection="1"/>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7" fillId="0" borderId="0" xfId="7" applyFont="1" applyBorder="1" applyProtection="1"/>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71" xfId="8" applyNumberFormat="1" applyFont="1" applyBorder="1" applyAlignment="1" applyProtection="1">
      <alignment horizontal="right" vertical="center"/>
    </xf>
    <xf numFmtId="0" fontId="7" fillId="0" borderId="72" xfId="8" applyNumberFormat="1" applyFont="1" applyBorder="1" applyAlignment="1" applyProtection="1">
      <alignment horizontal="right" vertical="center" wrapText="1"/>
    </xf>
    <xf numFmtId="0" fontId="7" fillId="0" borderId="3" xfId="8" applyNumberFormat="1" applyFont="1" applyBorder="1" applyAlignment="1" applyProtection="1">
      <alignment horizontal="right" vertical="center"/>
    </xf>
    <xf numFmtId="0" fontId="7" fillId="0" borderId="11"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left" vertical="center" shrinkToFit="1"/>
    </xf>
    <xf numFmtId="0" fontId="7" fillId="0" borderId="18" xfId="8" applyNumberFormat="1" applyFont="1" applyFill="1" applyBorder="1" applyAlignment="1" applyProtection="1">
      <alignment horizontal="left" vertical="center" shrinkToFit="1"/>
    </xf>
    <xf numFmtId="0" fontId="7" fillId="0" borderId="48" xfId="8" applyNumberFormat="1" applyFont="1" applyFill="1" applyBorder="1" applyAlignment="1" applyProtection="1">
      <alignment horizontal="left" vertical="center" shrinkToFit="1"/>
    </xf>
    <xf numFmtId="0" fontId="7" fillId="0" borderId="23" xfId="8" applyNumberFormat="1" applyFont="1" applyBorder="1" applyAlignment="1" applyProtection="1">
      <alignment horizontal="right" vertical="center" wrapText="1"/>
    </xf>
    <xf numFmtId="0" fontId="7" fillId="0" borderId="16" xfId="0" applyNumberFormat="1" applyFont="1" applyBorder="1" applyProtection="1">
      <alignment vertical="center"/>
    </xf>
    <xf numFmtId="0" fontId="7" fillId="0" borderId="17" xfId="0" applyNumberFormat="1" applyFont="1" applyBorder="1" applyProtection="1">
      <alignment vertical="center"/>
    </xf>
    <xf numFmtId="0" fontId="7" fillId="0" borderId="0" xfId="0" applyNumberFormat="1" applyFont="1" applyFill="1" applyBorder="1" applyAlignment="1" applyProtection="1">
      <alignment vertical="center"/>
    </xf>
    <xf numFmtId="0" fontId="7" fillId="0" borderId="29"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17" xfId="8" applyNumberFormat="1" applyFont="1" applyBorder="1" applyAlignment="1" applyProtection="1">
      <alignment horizontal="center" vertical="center" wrapText="1"/>
    </xf>
    <xf numFmtId="0" fontId="7" fillId="0" borderId="17" xfId="0" applyNumberFormat="1" applyFont="1" applyBorder="1" applyAlignment="1" applyProtection="1">
      <alignment vertical="center" wrapText="1"/>
    </xf>
    <xf numFmtId="0" fontId="7" fillId="0" borderId="10" xfId="0" applyNumberFormat="1" applyFont="1" applyBorder="1" applyAlignment="1" applyProtection="1">
      <alignment vertical="center" wrapText="1"/>
    </xf>
    <xf numFmtId="0" fontId="7" fillId="0" borderId="6" xfId="8" applyNumberFormat="1" applyFont="1" applyBorder="1" applyAlignment="1" applyProtection="1">
      <alignment horizontal="right" vertical="center"/>
    </xf>
    <xf numFmtId="0" fontId="7" fillId="0" borderId="24"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33" xfId="0" applyNumberFormat="1" applyFont="1" applyBorder="1" applyProtection="1">
      <alignment vertical="center"/>
    </xf>
    <xf numFmtId="0" fontId="7" fillId="0" borderId="10" xfId="0" applyNumberFormat="1" applyFont="1" applyBorder="1" applyProtection="1">
      <alignment vertical="center"/>
    </xf>
    <xf numFmtId="0" fontId="7" fillId="0" borderId="75" xfId="8" applyNumberFormat="1" applyFont="1" applyFill="1" applyBorder="1" applyAlignment="1" applyProtection="1">
      <alignment horizontal="left" vertical="center"/>
    </xf>
    <xf numFmtId="0" fontId="7" fillId="0" borderId="78" xfId="8" applyFont="1" applyBorder="1" applyAlignment="1" applyProtection="1">
      <alignment horizontal="left" vertical="center"/>
    </xf>
    <xf numFmtId="0" fontId="7" fillId="0" borderId="0" xfId="0" applyNumberFormat="1" applyFont="1" applyFill="1" applyBorder="1" applyAlignment="1" applyProtection="1">
      <alignment horizontal="right" vertical="center"/>
    </xf>
    <xf numFmtId="0" fontId="6" fillId="0" borderId="0" xfId="7" applyFont="1" applyProtection="1"/>
    <xf numFmtId="0" fontId="7" fillId="0" borderId="0" xfId="8" applyNumberFormat="1" applyFont="1" applyBorder="1" applyAlignment="1" applyProtection="1">
      <alignment horizontal="right" vertical="center" wrapText="1"/>
    </xf>
    <xf numFmtId="0" fontId="7" fillId="0" borderId="38" xfId="8" applyNumberFormat="1"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 xfId="7" applyFont="1" applyBorder="1" applyAlignment="1" applyProtection="1">
      <alignment horizontal="center" vertical="center"/>
    </xf>
    <xf numFmtId="0" fontId="22" fillId="0" borderId="70" xfId="13" applyFont="1" applyFill="1" applyBorder="1" applyAlignment="1">
      <alignment horizontal="left" vertical="center" wrapText="1"/>
    </xf>
    <xf numFmtId="0" fontId="24" fillId="0" borderId="0" xfId="13" applyFont="1" applyFill="1" applyAlignment="1">
      <alignment horizontal="left" vertical="center" indent="1"/>
    </xf>
    <xf numFmtId="0" fontId="22" fillId="0" borderId="0" xfId="8" applyFont="1" applyAlignment="1" applyProtection="1">
      <alignment wrapText="1"/>
    </xf>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1"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8" xfId="5" applyFont="1" applyFill="1" applyBorder="1" applyAlignment="1" applyProtection="1">
      <alignment vertical="center" wrapText="1"/>
    </xf>
    <xf numFmtId="0" fontId="7" fillId="0" borderId="23"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5" fontId="7" fillId="0" borderId="4" xfId="5" applyNumberFormat="1" applyFont="1" applyFill="1" applyBorder="1" applyAlignment="1" applyProtection="1">
      <alignment horizontal="right" vertical="center"/>
    </xf>
    <xf numFmtId="0" fontId="2" fillId="0" borderId="24" xfId="5" applyFont="1" applyFill="1" applyBorder="1" applyAlignment="1" applyProtection="1">
      <alignment horizontal="center" vertical="center"/>
    </xf>
    <xf numFmtId="38" fontId="7" fillId="0" borderId="17" xfId="6" applyNumberFormat="1" applyFont="1" applyFill="1" applyBorder="1" applyAlignment="1" applyProtection="1">
      <alignment horizontal="center"/>
    </xf>
    <xf numFmtId="38" fontId="7" fillId="0" borderId="17" xfId="6" applyNumberFormat="1" applyFont="1" applyFill="1" applyBorder="1" applyAlignment="1" applyProtection="1">
      <alignment horizontal="center" shrinkToFit="1"/>
    </xf>
    <xf numFmtId="0" fontId="6" fillId="0" borderId="0" xfId="4" applyFont="1" applyFill="1" applyAlignment="1" applyProtection="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188" fontId="7" fillId="0" borderId="4" xfId="5" applyNumberFormat="1" applyFont="1" applyFill="1" applyBorder="1" applyAlignment="1" applyProtection="1">
      <alignment horizontal="right" vertical="center"/>
    </xf>
    <xf numFmtId="0" fontId="7" fillId="0" borderId="26" xfId="5" applyFont="1" applyFill="1" applyBorder="1" applyAlignment="1" applyProtection="1">
      <alignment horizontal="center" vertical="center"/>
    </xf>
    <xf numFmtId="185" fontId="7" fillId="7" borderId="74" xfId="5" applyNumberFormat="1" applyFont="1" applyFill="1" applyBorder="1" applyAlignment="1" applyProtection="1">
      <alignment horizontal="center" vertical="center"/>
    </xf>
    <xf numFmtId="185" fontId="7" fillId="7" borderId="75" xfId="5" applyNumberFormat="1" applyFont="1" applyFill="1" applyBorder="1" applyAlignment="1" applyProtection="1">
      <alignment horizontal="center" vertical="center"/>
    </xf>
    <xf numFmtId="185" fontId="7" fillId="7" borderId="76"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indent="1"/>
    </xf>
    <xf numFmtId="189" fontId="7" fillId="0" borderId="7" xfId="5" applyNumberFormat="1" applyFont="1" applyFill="1" applyBorder="1" applyAlignment="1" applyProtection="1">
      <alignment horizontal="right" vertical="center" indent="1"/>
    </xf>
    <xf numFmtId="189" fontId="7" fillId="0" borderId="38" xfId="5" applyNumberFormat="1" applyFont="1" applyFill="1" applyBorder="1" applyAlignment="1" applyProtection="1">
      <alignment horizontal="right" vertical="center" indent="1"/>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0" fontId="7" fillId="0" borderId="24" xfId="5" applyFont="1" applyFill="1" applyBorder="1" applyAlignment="1" applyProtection="1">
      <alignment vertical="center" wrapText="1"/>
    </xf>
    <xf numFmtId="180" fontId="7" fillId="2" borderId="29" xfId="5" applyNumberFormat="1"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24" fillId="0" borderId="0" xfId="7" applyFont="1" applyProtection="1"/>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0" fontId="7" fillId="2" borderId="31"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17" fillId="0" borderId="0" xfId="2" applyFont="1" applyBorder="1" applyAlignment="1" applyProtection="1">
      <alignment horizontal="center" vertical="center" shrinkToFit="1"/>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5"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0" borderId="77"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18"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3" borderId="1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48"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0" fontId="17" fillId="0" borderId="0" xfId="7" applyFont="1" applyBorder="1" applyAlignment="1" applyProtection="1">
      <alignment horizontal="center" vertical="center"/>
    </xf>
    <xf numFmtId="0" fontId="11"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8" xfId="8" applyNumberFormat="1" applyFont="1" applyFill="1" applyBorder="1" applyAlignment="1" applyProtection="1">
      <alignment horizontal="center" vertical="center"/>
    </xf>
    <xf numFmtId="0" fontId="7" fillId="2" borderId="31" xfId="8" applyNumberFormat="1" applyFont="1" applyFill="1" applyBorder="1" applyAlignment="1" applyProtection="1">
      <alignment horizontal="center" vertical="center" shrinkToFit="1"/>
      <protection locked="0"/>
    </xf>
    <xf numFmtId="0" fontId="7" fillId="2" borderId="18" xfId="8" applyNumberFormat="1" applyFont="1" applyFill="1" applyBorder="1" applyAlignment="1" applyProtection="1">
      <alignment horizontal="center" vertical="center" shrinkToFit="1"/>
      <protection locked="0"/>
    </xf>
    <xf numFmtId="0" fontId="7" fillId="2" borderId="28" xfId="8" applyNumberFormat="1" applyFont="1" applyFill="1" applyBorder="1" applyAlignment="1" applyProtection="1">
      <alignment horizontal="center" vertical="center" shrinkToFit="1"/>
      <protection locked="0"/>
    </xf>
    <xf numFmtId="0" fontId="7" fillId="0" borderId="1" xfId="8" applyNumberFormat="1" applyFont="1" applyFill="1" applyBorder="1" applyAlignment="1" applyProtection="1">
      <alignment horizontal="right" vertical="center"/>
    </xf>
    <xf numFmtId="0" fontId="7" fillId="0" borderId="42" xfId="8" applyNumberFormat="1" applyFont="1" applyFill="1" applyBorder="1" applyAlignment="1" applyProtection="1">
      <alignment horizontal="right" vertical="center"/>
    </xf>
    <xf numFmtId="0" fontId="7" fillId="5" borderId="46" xfId="8" applyNumberFormat="1" applyFont="1" applyFill="1" applyBorder="1" applyAlignment="1" applyProtection="1">
      <alignment horizontal="center" vertical="center" wrapText="1" shrinkToFit="1"/>
      <protection locked="0"/>
    </xf>
    <xf numFmtId="0" fontId="7" fillId="5" borderId="47" xfId="8" applyNumberFormat="1" applyFont="1" applyFill="1" applyBorder="1" applyAlignment="1" applyProtection="1">
      <alignment horizontal="center" vertical="center" wrapText="1" shrinkToFit="1"/>
      <protection locked="0"/>
    </xf>
    <xf numFmtId="0" fontId="7" fillId="5" borderId="34" xfId="8" applyNumberFormat="1" applyFont="1" applyFill="1" applyBorder="1" applyAlignment="1" applyProtection="1">
      <alignment horizontal="center" vertical="center" wrapText="1" shrinkToFit="1"/>
      <protection locked="0"/>
    </xf>
    <xf numFmtId="0" fontId="7" fillId="5" borderId="65" xfId="8" applyNumberFormat="1" applyFont="1" applyFill="1" applyBorder="1" applyAlignment="1" applyProtection="1">
      <alignment horizontal="center" vertical="center" wrapText="1" shrinkToFit="1"/>
      <protection locked="0"/>
    </xf>
    <xf numFmtId="0" fontId="7" fillId="0" borderId="31" xfId="8" applyNumberFormat="1" applyFont="1" applyFill="1" applyBorder="1" applyAlignment="1" applyProtection="1">
      <alignment horizontal="left" vertical="center" wrapText="1"/>
      <protection locked="0"/>
    </xf>
    <xf numFmtId="0" fontId="7" fillId="0" borderId="18" xfId="0" applyNumberFormat="1" applyFont="1" applyBorder="1" applyAlignment="1" applyProtection="1">
      <alignment horizontal="left" vertical="center" wrapText="1"/>
      <protection locked="0"/>
    </xf>
    <xf numFmtId="0" fontId="7" fillId="0" borderId="28" xfId="0" applyNumberFormat="1" applyFont="1" applyBorder="1" applyAlignment="1" applyProtection="1">
      <alignment horizontal="left" vertical="center" wrapText="1"/>
      <protection locked="0"/>
    </xf>
    <xf numFmtId="0" fontId="7" fillId="0" borderId="31" xfId="0" applyNumberFormat="1" applyFont="1" applyBorder="1" applyAlignment="1" applyProtection="1">
      <alignment horizontal="left" vertical="center" wrapText="1"/>
      <protection locked="0"/>
    </xf>
    <xf numFmtId="0" fontId="7" fillId="3" borderId="6"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6" xfId="0" applyNumberFormat="1" applyFont="1" applyBorder="1" applyAlignment="1" applyProtection="1">
      <alignment horizontal="center" vertical="center" wrapText="1"/>
    </xf>
    <xf numFmtId="0" fontId="7" fillId="0" borderId="44" xfId="0" applyNumberFormat="1" applyFont="1" applyBorder="1" applyAlignment="1" applyProtection="1">
      <alignment horizontal="center" vertical="center" wrapText="1"/>
    </xf>
    <xf numFmtId="0" fontId="7" fillId="0" borderId="2" xfId="8" applyNumberFormat="1" applyFont="1" applyFill="1" applyBorder="1" applyAlignment="1" applyProtection="1">
      <alignment horizontal="right" vertical="center"/>
    </xf>
    <xf numFmtId="0" fontId="7" fillId="0" borderId="38" xfId="8" applyNumberFormat="1" applyFont="1" applyFill="1" applyBorder="1" applyAlignment="1" applyProtection="1">
      <alignment horizontal="right" vertical="center"/>
    </xf>
    <xf numFmtId="0" fontId="7" fillId="0" borderId="31" xfId="8" applyNumberFormat="1" applyFont="1" applyFill="1" applyBorder="1" applyAlignment="1" applyProtection="1">
      <alignment horizontal="left" vertical="top" wrapText="1"/>
      <protection locked="0"/>
    </xf>
    <xf numFmtId="0" fontId="7" fillId="0" borderId="18" xfId="8" applyNumberFormat="1" applyFont="1" applyFill="1" applyBorder="1" applyAlignment="1" applyProtection="1">
      <alignment horizontal="left" vertical="top" wrapText="1"/>
      <protection locked="0"/>
    </xf>
    <xf numFmtId="0" fontId="7" fillId="0" borderId="28" xfId="8" applyNumberFormat="1" applyFont="1" applyFill="1" applyBorder="1" applyAlignment="1" applyProtection="1">
      <alignment horizontal="left" vertical="top" wrapText="1"/>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0" borderId="39"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55" xfId="8" applyNumberFormat="1" applyFont="1" applyFill="1" applyBorder="1" applyAlignment="1" applyProtection="1">
      <alignment horizontal="left" vertical="center" shrinkToFit="1"/>
    </xf>
    <xf numFmtId="0" fontId="7" fillId="0" borderId="31" xfId="8"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vertical="center" wrapText="1"/>
      <protection locked="0"/>
    </xf>
    <xf numFmtId="0" fontId="7" fillId="0" borderId="28"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0" borderId="46"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0" fontId="7" fillId="0" borderId="22" xfId="0" applyNumberFormat="1"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2" borderId="52"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31" xfId="8" applyNumberFormat="1" applyFont="1" applyFill="1" applyBorder="1" applyAlignment="1" applyProtection="1">
      <alignment horizontal="left" vertical="center"/>
      <protection locked="0"/>
    </xf>
    <xf numFmtId="0" fontId="7" fillId="0" borderId="18" xfId="8" applyNumberFormat="1" applyFont="1" applyFill="1" applyBorder="1" applyAlignment="1" applyProtection="1">
      <alignment horizontal="left" vertical="center"/>
      <protection locked="0"/>
    </xf>
    <xf numFmtId="0" fontId="7" fillId="0" borderId="28" xfId="8" applyNumberFormat="1" applyFont="1" applyFill="1" applyBorder="1" applyAlignment="1" applyProtection="1">
      <alignment horizontal="left" vertical="center"/>
      <protection locked="0"/>
    </xf>
    <xf numFmtId="0" fontId="7" fillId="3" borderId="1" xfId="8" applyFont="1" applyFill="1" applyBorder="1" applyAlignment="1" applyProtection="1">
      <alignmen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NumberFormat="1" applyFont="1" applyBorder="1" applyAlignment="1" applyProtection="1">
      <alignment horizontal="center" vertical="center" wrapText="1"/>
    </xf>
    <xf numFmtId="0" fontId="7" fillId="0" borderId="42" xfId="8" applyNumberFormat="1" applyFont="1" applyBorder="1" applyAlignment="1" applyProtection="1">
      <alignment horizontal="center" vertical="center" wrapText="1"/>
    </xf>
    <xf numFmtId="0" fontId="7" fillId="2" borderId="31"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right" vertical="center" wrapText="1"/>
    </xf>
    <xf numFmtId="0" fontId="7" fillId="0" borderId="44" xfId="8" applyNumberFormat="1" applyFont="1" applyBorder="1" applyAlignment="1" applyProtection="1">
      <alignment horizontal="right" vertical="center" wrapText="1"/>
    </xf>
    <xf numFmtId="0" fontId="7" fillId="0" borderId="31" xfId="8"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28" xfId="0" applyNumberFormat="1" applyFont="1" applyFill="1" applyBorder="1" applyAlignment="1" applyProtection="1">
      <alignment horizontal="center" vertical="center"/>
      <protection locked="0"/>
    </xf>
    <xf numFmtId="0" fontId="7" fillId="0" borderId="13" xfId="8"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17" xfId="8" applyNumberFormat="1" applyFont="1" applyFill="1" applyBorder="1" applyAlignment="1" applyProtection="1">
      <alignment horizontal="right" vertical="center"/>
    </xf>
    <xf numFmtId="0" fontId="7" fillId="0" borderId="27" xfId="8" applyNumberFormat="1" applyFont="1" applyFill="1" applyBorder="1" applyAlignment="1" applyProtection="1">
      <alignment horizontal="center" vertical="center" wrapText="1" shrinkToFit="1"/>
    </xf>
    <xf numFmtId="0" fontId="7" fillId="0" borderId="40"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38" xfId="8" applyNumberFormat="1" applyFont="1" applyFill="1" applyBorder="1" applyAlignment="1" applyProtection="1">
      <alignment horizontal="center" vertical="center" shrinkToFit="1"/>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0" borderId="2" xfId="8" applyNumberFormat="1" applyFont="1" applyBorder="1" applyAlignment="1" applyProtection="1">
      <alignment horizontal="center" vertical="center"/>
    </xf>
    <xf numFmtId="0" fontId="7" fillId="0" borderId="38" xfId="8" applyNumberFormat="1" applyFont="1" applyBorder="1" applyAlignment="1" applyProtection="1">
      <alignment horizontal="center" vertical="center"/>
    </xf>
    <xf numFmtId="0" fontId="7" fillId="0" borderId="32" xfId="8" applyNumberFormat="1" applyFont="1" applyBorder="1" applyAlignment="1" applyProtection="1">
      <alignment horizontal="right" vertical="center"/>
    </xf>
    <xf numFmtId="0" fontId="7" fillId="0" borderId="33" xfId="8" applyNumberFormat="1" applyFont="1" applyBorder="1" applyAlignment="1" applyProtection="1">
      <alignment horizontal="right" vertical="center"/>
    </xf>
    <xf numFmtId="0" fontId="7" fillId="0" borderId="43" xfId="8" applyNumberFormat="1" applyFont="1" applyBorder="1" applyAlignment="1" applyProtection="1">
      <alignment horizontal="right" vertical="center"/>
    </xf>
    <xf numFmtId="0" fontId="7" fillId="0" borderId="31" xfId="8" applyNumberFormat="1" applyFont="1" applyBorder="1" applyAlignment="1" applyProtection="1">
      <alignment horizontal="center" vertical="center"/>
      <protection locked="0"/>
    </xf>
    <xf numFmtId="0" fontId="7" fillId="0" borderId="18" xfId="8" applyNumberFormat="1" applyFont="1" applyBorder="1" applyAlignment="1" applyProtection="1">
      <alignment horizontal="center" vertical="center"/>
      <protection locked="0"/>
    </xf>
    <xf numFmtId="0" fontId="7" fillId="0" borderId="28" xfId="8" applyNumberFormat="1" applyFont="1" applyBorder="1" applyAlignment="1" applyProtection="1">
      <alignment horizontal="center" vertical="center"/>
      <protection locked="0"/>
    </xf>
    <xf numFmtId="0" fontId="7" fillId="0" borderId="24" xfId="8" applyNumberFormat="1" applyFont="1" applyBorder="1" applyAlignment="1" applyProtection="1">
      <alignment horizontal="right" vertical="center" wrapText="1"/>
    </xf>
    <xf numFmtId="0" fontId="7" fillId="0" borderId="0" xfId="8" applyNumberFormat="1" applyFont="1" applyBorder="1" applyAlignment="1" applyProtection="1">
      <alignment horizontal="right" vertical="center" wrapText="1"/>
    </xf>
    <xf numFmtId="0" fontId="7" fillId="0" borderId="45" xfId="8" applyNumberFormat="1"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8" xfId="0" applyNumberFormat="1" applyFont="1" applyFill="1" applyBorder="1" applyAlignment="1" applyProtection="1">
      <alignment horizontal="center" vertical="center" wrapText="1"/>
    </xf>
    <xf numFmtId="0" fontId="7" fillId="2" borderId="18" xfId="8" applyNumberFormat="1" applyFont="1" applyFill="1" applyBorder="1" applyAlignment="1" applyProtection="1">
      <alignment horizontal="center" vertical="center"/>
      <protection locked="0"/>
    </xf>
    <xf numFmtId="0" fontId="7" fillId="2" borderId="28" xfId="8" applyNumberFormat="1" applyFont="1" applyFill="1" applyBorder="1" applyAlignment="1" applyProtection="1">
      <alignment horizontal="center" vertical="center"/>
      <protection locked="0"/>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wrapText="1"/>
    </xf>
    <xf numFmtId="0" fontId="7" fillId="0" borderId="2" xfId="8" applyNumberFormat="1" applyFont="1" applyFill="1" applyBorder="1" applyAlignment="1" applyProtection="1">
      <alignment horizontal="center" vertical="center" wrapText="1" shrinkToFit="1"/>
    </xf>
    <xf numFmtId="0" fontId="7" fillId="0" borderId="77" xfId="8" applyNumberFormat="1" applyFont="1" applyFill="1" applyBorder="1" applyAlignment="1" applyProtection="1">
      <alignment horizontal="center" vertical="center" shrinkToFit="1"/>
    </xf>
    <xf numFmtId="0" fontId="7" fillId="0" borderId="43" xfId="8" applyNumberFormat="1" applyFont="1" applyFill="1" applyBorder="1" applyAlignment="1" applyProtection="1">
      <alignment horizontal="center" vertical="center" shrinkToFit="1"/>
    </xf>
    <xf numFmtId="0" fontId="7" fillId="0" borderId="73" xfId="8" applyNumberFormat="1" applyFont="1" applyFill="1" applyBorder="1" applyAlignment="1" applyProtection="1">
      <alignment horizontal="right" vertical="center"/>
    </xf>
    <xf numFmtId="0" fontId="7" fillId="0" borderId="71" xfId="8" applyNumberFormat="1" applyFont="1" applyFill="1" applyBorder="1" applyAlignment="1" applyProtection="1">
      <alignment horizontal="right" vertical="center"/>
    </xf>
    <xf numFmtId="0" fontId="7" fillId="0" borderId="31" xfId="8" applyNumberFormat="1" applyFont="1" applyFill="1" applyBorder="1" applyAlignment="1" applyProtection="1">
      <alignment horizontal="left" vertical="center" shrinkToFit="1"/>
      <protection locked="0"/>
    </xf>
    <xf numFmtId="0" fontId="7" fillId="0" borderId="18" xfId="8" applyNumberFormat="1" applyFont="1" applyFill="1" applyBorder="1" applyAlignment="1" applyProtection="1">
      <alignment horizontal="left" vertical="center" shrinkToFit="1"/>
      <protection locked="0"/>
    </xf>
    <xf numFmtId="0" fontId="7" fillId="0" borderId="28" xfId="8" applyNumberFormat="1" applyFont="1" applyFill="1" applyBorder="1" applyAlignment="1" applyProtection="1">
      <alignment horizontal="left" vertical="center" shrinkToFit="1"/>
      <protection locked="0"/>
    </xf>
    <xf numFmtId="0" fontId="7" fillId="3" borderId="24" xfId="0" applyNumberFormat="1" applyFont="1" applyFill="1" applyBorder="1" applyAlignment="1" applyProtection="1">
      <alignment horizontal="center" vertical="center" wrapText="1"/>
    </xf>
    <xf numFmtId="0" fontId="7" fillId="3" borderId="45" xfId="0" applyNumberFormat="1" applyFont="1" applyFill="1" applyBorder="1" applyAlignment="1" applyProtection="1">
      <alignment horizontal="center" vertical="center" wrapText="1"/>
    </xf>
    <xf numFmtId="0" fontId="7" fillId="5" borderId="31" xfId="8" applyNumberFormat="1" applyFont="1" applyFill="1" applyBorder="1" applyAlignment="1" applyProtection="1">
      <alignment horizontal="center" vertical="center" shrinkToFit="1"/>
      <protection locked="0"/>
    </xf>
    <xf numFmtId="0" fontId="7" fillId="5" borderId="18" xfId="8" applyNumberFormat="1" applyFont="1" applyFill="1" applyBorder="1" applyAlignment="1" applyProtection="1">
      <alignment horizontal="center" vertical="center" shrinkToFit="1"/>
      <protection locked="0"/>
    </xf>
    <xf numFmtId="0" fontId="7" fillId="5" borderId="28" xfId="8"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center" vertical="center" shrinkToFit="1"/>
    </xf>
    <xf numFmtId="0" fontId="7" fillId="0" borderId="18" xfId="8" applyNumberFormat="1" applyFont="1" applyFill="1" applyBorder="1" applyAlignment="1" applyProtection="1">
      <alignment horizontal="center" vertical="center" shrinkToFit="1"/>
    </xf>
    <xf numFmtId="0" fontId="7" fillId="0" borderId="28" xfId="8" applyNumberFormat="1" applyFont="1" applyFill="1" applyBorder="1" applyAlignment="1" applyProtection="1">
      <alignment horizontal="center" vertical="center" shrinkToFit="1"/>
    </xf>
    <xf numFmtId="0" fontId="7" fillId="0" borderId="31" xfId="0" applyNumberFormat="1" applyFont="1" applyBorder="1" applyAlignment="1" applyProtection="1">
      <alignment horizontal="center" vertical="center" shrinkToFit="1"/>
      <protection locked="0"/>
    </xf>
    <xf numFmtId="0" fontId="7" fillId="0" borderId="18" xfId="0" applyNumberFormat="1" applyFont="1" applyBorder="1" applyAlignment="1" applyProtection="1">
      <alignment horizontal="center" vertical="center" shrinkToFit="1"/>
      <protection locked="0"/>
    </xf>
    <xf numFmtId="0" fontId="7" fillId="0" borderId="28" xfId="0" applyNumberFormat="1" applyFont="1" applyBorder="1" applyAlignment="1" applyProtection="1">
      <alignment horizontal="center" vertical="center" shrinkToFit="1"/>
      <protection locked="0"/>
    </xf>
    <xf numFmtId="0" fontId="7" fillId="0" borderId="24" xfId="8" applyNumberFormat="1" applyFont="1" applyFill="1" applyBorder="1" applyAlignment="1" applyProtection="1">
      <alignment horizontal="right" vertical="center"/>
    </xf>
    <xf numFmtId="0" fontId="7" fillId="0" borderId="45" xfId="8" applyNumberFormat="1" applyFont="1" applyFill="1" applyBorder="1" applyAlignment="1" applyProtection="1">
      <alignment horizontal="right" vertical="center"/>
    </xf>
    <xf numFmtId="0" fontId="7" fillId="0" borderId="18" xfId="0" applyNumberFormat="1" applyFont="1" applyBorder="1" applyAlignment="1" applyProtection="1">
      <alignment horizontal="left" vertical="center" shrinkToFit="1"/>
      <protection locked="0"/>
    </xf>
    <xf numFmtId="0" fontId="7" fillId="0" borderId="28" xfId="0" applyNumberFormat="1" applyFont="1" applyBorder="1" applyAlignment="1" applyProtection="1">
      <alignment horizontal="left" vertical="center" shrinkToFit="1"/>
      <protection locked="0"/>
    </xf>
    <xf numFmtId="0" fontId="7" fillId="0" borderId="6" xfId="8" applyNumberFormat="1" applyFont="1" applyFill="1" applyBorder="1" applyAlignment="1" applyProtection="1">
      <alignment horizontal="right" vertical="center"/>
    </xf>
    <xf numFmtId="0" fontId="7" fillId="0" borderId="44" xfId="8" applyNumberFormat="1" applyFont="1" applyFill="1" applyBorder="1" applyAlignment="1" applyProtection="1">
      <alignment horizontal="right" vertical="center"/>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8" xfId="8" applyNumberFormat="1" applyFont="1" applyBorder="1" applyAlignment="1" applyProtection="1">
      <alignment horizontal="center" vertical="center" wrapText="1"/>
    </xf>
    <xf numFmtId="0" fontId="7" fillId="0" borderId="49" xfId="8" applyNumberFormat="1" applyFont="1" applyFill="1" applyBorder="1" applyAlignment="1" applyProtection="1">
      <alignment horizontal="center" vertical="center" wrapText="1"/>
    </xf>
    <xf numFmtId="0" fontId="7" fillId="0" borderId="28" xfId="8"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3" borderId="9" xfId="8" applyNumberFormat="1" applyFont="1" applyFill="1" applyBorder="1" applyAlignment="1" applyProtection="1">
      <alignment horizontal="center" vertical="center" wrapText="1"/>
    </xf>
    <xf numFmtId="0" fontId="7" fillId="3" borderId="35" xfId="8" applyNumberFormat="1" applyFont="1" applyFill="1" applyBorder="1" applyAlignment="1" applyProtection="1">
      <alignment horizontal="center" vertical="center" wrapText="1"/>
    </xf>
    <xf numFmtId="0" fontId="7" fillId="2" borderId="65" xfId="8" applyNumberFormat="1" applyFont="1" applyFill="1" applyBorder="1" applyAlignment="1" applyProtection="1">
      <alignment horizontal="center" vertical="center"/>
      <protection locked="0"/>
    </xf>
    <xf numFmtId="0" fontId="7" fillId="5" borderId="28" xfId="0"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right" vertical="center" shrinkToFit="1"/>
    </xf>
    <xf numFmtId="0" fontId="7" fillId="0" borderId="18" xfId="8" applyNumberFormat="1" applyFont="1" applyFill="1" applyBorder="1" applyAlignment="1" applyProtection="1">
      <alignment horizontal="right" vertical="center" shrinkToFi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1" xfId="8" applyNumberFormat="1" applyFont="1" applyFill="1" applyBorder="1" applyAlignment="1" applyProtection="1">
      <alignment horizontal="center" vertical="center" wrapText="1"/>
      <protection locked="0"/>
    </xf>
    <xf numFmtId="0" fontId="7" fillId="2" borderId="18" xfId="8" applyNumberFormat="1" applyFont="1" applyFill="1" applyBorder="1" applyAlignment="1" applyProtection="1">
      <alignment horizontal="center" vertical="center" wrapText="1"/>
      <protection locked="0"/>
    </xf>
    <xf numFmtId="0" fontId="7" fillId="2" borderId="28" xfId="8" applyNumberFormat="1" applyFont="1" applyFill="1" applyBorder="1" applyAlignment="1" applyProtection="1">
      <alignment horizontal="center" vertical="center" wrapText="1"/>
      <protection locked="0"/>
    </xf>
    <xf numFmtId="0" fontId="7" fillId="0" borderId="31" xfId="8" applyNumberFormat="1" applyFont="1" applyFill="1" applyBorder="1" applyAlignment="1" applyProtection="1">
      <alignment horizontal="left" vertical="center" wrapText="1" shrinkToFit="1"/>
    </xf>
    <xf numFmtId="0" fontId="7" fillId="0" borderId="18" xfId="8" applyNumberFormat="1" applyFont="1" applyFill="1" applyBorder="1" applyAlignment="1" applyProtection="1">
      <alignment horizontal="left" vertical="center" wrapText="1" shrinkToFit="1"/>
    </xf>
    <xf numFmtId="0" fontId="7" fillId="0" borderId="48" xfId="8" applyNumberFormat="1" applyFont="1" applyFill="1" applyBorder="1" applyAlignment="1" applyProtection="1">
      <alignment horizontal="left" vertical="center" wrapText="1" shrinkToFit="1"/>
    </xf>
    <xf numFmtId="0" fontId="7" fillId="0" borderId="31"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center" vertical="center" shrinkToFit="1"/>
      <protection locked="0"/>
    </xf>
    <xf numFmtId="0" fontId="7" fillId="0" borderId="28" xfId="8" applyNumberFormat="1" applyFont="1" applyFill="1" applyBorder="1" applyAlignment="1" applyProtection="1">
      <alignment horizontal="center" vertical="center" shrinkToFit="1"/>
      <protection locked="0"/>
    </xf>
    <xf numFmtId="0" fontId="7" fillId="3" borderId="41" xfId="8" applyNumberFormat="1" applyFont="1" applyFill="1" applyBorder="1" applyAlignment="1" applyProtection="1">
      <alignment horizontal="center"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17" fillId="0" borderId="0" xfId="8" applyFont="1" applyBorder="1" applyAlignment="1" applyProtection="1">
      <alignment horizontal="center" vertical="center" shrinkToFit="1"/>
    </xf>
    <xf numFmtId="0" fontId="7" fillId="0" borderId="32" xfId="8" applyNumberFormat="1" applyFont="1" applyFill="1" applyBorder="1" applyAlignment="1" applyProtection="1">
      <alignment vertical="center" shrinkToFit="1"/>
    </xf>
    <xf numFmtId="0" fontId="7" fillId="0" borderId="33" xfId="8" applyNumberFormat="1" applyFont="1" applyFill="1" applyBorder="1" applyAlignment="1" applyProtection="1">
      <alignment vertical="center" shrinkToFit="1"/>
    </xf>
    <xf numFmtId="0" fontId="7" fillId="0" borderId="25" xfId="8" applyNumberFormat="1" applyFont="1" applyFill="1" applyBorder="1" applyAlignment="1" applyProtection="1">
      <alignment vertical="center" shrinkToFit="1"/>
    </xf>
    <xf numFmtId="0" fontId="7" fillId="0" borderId="24" xfId="8" applyNumberFormat="1" applyFont="1" applyBorder="1" applyAlignment="1" applyProtection="1">
      <alignment horizontal="right" vertical="center"/>
    </xf>
    <xf numFmtId="0" fontId="7" fillId="0" borderId="45" xfId="8" applyNumberFormat="1" applyFont="1" applyBorder="1" applyAlignment="1" applyProtection="1">
      <alignment horizontal="right" vertical="center"/>
    </xf>
    <xf numFmtId="0" fontId="7" fillId="5" borderId="46" xfId="8" applyNumberFormat="1" applyFont="1" applyFill="1" applyBorder="1" applyAlignment="1" applyProtection="1">
      <alignment horizontal="center" vertical="center" shrinkToFit="1"/>
      <protection locked="0"/>
    </xf>
    <xf numFmtId="0" fontId="7" fillId="5" borderId="47" xfId="8" applyNumberFormat="1" applyFont="1" applyFill="1" applyBorder="1" applyAlignment="1" applyProtection="1">
      <alignment horizontal="center" vertical="center" shrinkToFit="1"/>
      <protection locked="0"/>
    </xf>
    <xf numFmtId="0" fontId="7" fillId="5" borderId="34" xfId="8" applyNumberFormat="1" applyFont="1" applyFill="1" applyBorder="1" applyAlignment="1" applyProtection="1">
      <alignment horizontal="center" vertical="center" shrinkToFit="1"/>
      <protection locked="0"/>
    </xf>
    <xf numFmtId="0" fontId="7" fillId="5" borderId="65" xfId="8" applyNumberFormat="1" applyFont="1" applyFill="1" applyBorder="1" applyAlignment="1" applyProtection="1">
      <alignment horizontal="center" vertical="center" shrinkToFit="1"/>
      <protection locked="0"/>
    </xf>
    <xf numFmtId="0" fontId="7" fillId="3" borderId="73" xfId="8" applyNumberFormat="1" applyFont="1" applyFill="1" applyBorder="1" applyAlignment="1" applyProtection="1">
      <alignment horizontal="center" vertical="center"/>
    </xf>
    <xf numFmtId="0" fontId="7" fillId="3" borderId="71" xfId="8" applyNumberFormat="1" applyFont="1" applyFill="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1" applyFont="1" applyFill="1" applyBorder="1" applyAlignment="1" applyProtection="1">
      <alignment horizontal="left" vertical="center" indent="1"/>
    </xf>
    <xf numFmtId="0" fontId="2" fillId="0" borderId="18" xfId="11" applyFont="1" applyFill="1" applyBorder="1" applyAlignment="1" applyProtection="1">
      <alignment horizontal="left" vertical="center" indent="1"/>
    </xf>
    <xf numFmtId="0" fontId="2" fillId="0" borderId="28" xfId="11" applyFont="1" applyFill="1" applyBorder="1" applyAlignment="1" applyProtection="1">
      <alignment horizontal="left" vertical="center" indent="1"/>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36DA403B-1E8B-4DDB-B159-22D0BA8AFEA3}"/>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85" zoomScaleNormal="85" zoomScaleSheetLayoutView="100" workbookViewId="0">
      <selection activeCell="F5" sqref="F5:N5"/>
    </sheetView>
  </sheetViews>
  <sheetFormatPr defaultRowHeight="12" outlineLevelCol="1"/>
  <cols>
    <col min="1" max="1" width="9.5" style="40" customWidth="1"/>
    <col min="2" max="2" width="31.125" style="40" customWidth="1"/>
    <col min="3" max="3" width="3.625" style="40" customWidth="1"/>
    <col min="4" max="4" width="5.375" style="40" customWidth="1"/>
    <col min="5" max="5" width="4.75" style="40" customWidth="1"/>
    <col min="6" max="6" width="6" style="40" customWidth="1"/>
    <col min="7" max="7" width="9.625" style="40" customWidth="1"/>
    <col min="8" max="9" width="5.5" style="40" customWidth="1"/>
    <col min="10" max="10" width="3.125" style="40" customWidth="1"/>
    <col min="11" max="11" width="5.5" style="40" customWidth="1"/>
    <col min="12" max="13" width="2.875" style="40" customWidth="1"/>
    <col min="14" max="15" width="5.875" style="40" customWidth="1"/>
    <col min="16" max="16" width="9" style="40"/>
    <col min="17" max="27" width="15.125" style="40" hidden="1" customWidth="1" outlineLevel="1"/>
    <col min="28" max="28" width="9" style="40" collapsed="1"/>
    <col min="29" max="16384" width="9" style="40"/>
  </cols>
  <sheetData>
    <row r="1" spans="1:30" s="34" customFormat="1" ht="9.75" customHeight="1" thickBot="1">
      <c r="A1" s="115" t="s">
        <v>365</v>
      </c>
      <c r="L1" s="35"/>
      <c r="M1" s="35"/>
      <c r="N1" s="35"/>
    </row>
    <row r="2" spans="1:30" s="34" customFormat="1" ht="12.75" thickBot="1">
      <c r="G2" s="156" t="s">
        <v>0</v>
      </c>
      <c r="H2" s="292">
        <v>22061001</v>
      </c>
      <c r="I2" s="293"/>
      <c r="J2" s="293"/>
      <c r="K2" s="293"/>
      <c r="L2" s="293"/>
      <c r="M2" s="294"/>
      <c r="N2" s="60"/>
    </row>
    <row r="3" spans="1:30" s="2" customFormat="1" ht="15.75" customHeight="1">
      <c r="A3" s="295" t="s">
        <v>140</v>
      </c>
      <c r="B3" s="295"/>
      <c r="C3" s="295"/>
      <c r="D3" s="295"/>
      <c r="E3" s="295"/>
      <c r="F3" s="295"/>
      <c r="G3" s="295"/>
      <c r="H3" s="295"/>
      <c r="I3" s="295"/>
      <c r="J3" s="295"/>
      <c r="K3" s="295"/>
      <c r="L3" s="295"/>
      <c r="M3" s="295"/>
      <c r="N3" s="295"/>
      <c r="O3" s="28"/>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249</v>
      </c>
      <c r="D5" s="297"/>
      <c r="E5" s="298"/>
      <c r="F5" s="289"/>
      <c r="G5" s="290"/>
      <c r="H5" s="290"/>
      <c r="I5" s="290"/>
      <c r="J5" s="290"/>
      <c r="K5" s="290"/>
      <c r="L5" s="290"/>
      <c r="M5" s="290"/>
      <c r="N5" s="291"/>
      <c r="O5" s="3"/>
      <c r="P5" s="1"/>
      <c r="Q5" s="1"/>
    </row>
    <row r="6" spans="1:30" s="2" customFormat="1" ht="3.75" customHeight="1" thickBot="1">
      <c r="A6" s="4"/>
      <c r="B6" s="4" t="s">
        <v>265</v>
      </c>
      <c r="C6" s="4"/>
      <c r="D6" s="4"/>
      <c r="E6" s="4"/>
      <c r="F6" s="4"/>
      <c r="G6" s="4"/>
      <c r="H6" s="4"/>
      <c r="I6" s="4"/>
      <c r="J6" s="4"/>
      <c r="K6" s="4"/>
      <c r="L6" s="4"/>
      <c r="M6" s="4"/>
      <c r="N6" s="4"/>
      <c r="O6" s="4"/>
      <c r="P6" s="1"/>
      <c r="Q6" s="1"/>
    </row>
    <row r="7" spans="1:30" s="34" customFormat="1" ht="15" customHeight="1" thickBot="1">
      <c r="A7" s="59" t="s">
        <v>1</v>
      </c>
      <c r="B7" s="299" t="s">
        <v>386</v>
      </c>
      <c r="C7" s="300"/>
      <c r="D7" s="300"/>
      <c r="E7" s="300"/>
      <c r="F7" s="300"/>
      <c r="G7" s="300"/>
      <c r="H7" s="300"/>
      <c r="I7" s="300"/>
      <c r="J7" s="300"/>
      <c r="K7" s="300"/>
      <c r="L7" s="300"/>
      <c r="M7" s="300"/>
      <c r="N7" s="301"/>
    </row>
    <row r="8" spans="1:30" s="34" customFormat="1" ht="12.75" customHeight="1" thickBot="1">
      <c r="A8" s="64" t="s">
        <v>2</v>
      </c>
      <c r="B8" s="64"/>
      <c r="C8" s="65"/>
      <c r="D8" s="66"/>
      <c r="E8" s="66"/>
      <c r="F8" s="66"/>
      <c r="G8" s="65"/>
      <c r="H8" s="65"/>
      <c r="I8" s="65"/>
      <c r="J8" s="65"/>
      <c r="K8" s="65"/>
      <c r="L8" s="67"/>
      <c r="M8" s="67"/>
      <c r="N8" s="67"/>
    </row>
    <row r="9" spans="1:30" ht="34.5" thickBot="1">
      <c r="A9" s="68" t="s">
        <v>3</v>
      </c>
      <c r="B9" s="352" t="s">
        <v>4</v>
      </c>
      <c r="C9" s="353"/>
      <c r="D9" s="69" t="s">
        <v>226</v>
      </c>
      <c r="E9" s="70" t="s">
        <v>5</v>
      </c>
      <c r="F9" s="311" t="s">
        <v>6</v>
      </c>
      <c r="G9" s="312"/>
      <c r="H9" s="313"/>
      <c r="I9" s="71" t="s">
        <v>7</v>
      </c>
      <c r="J9" s="69" t="s">
        <v>8</v>
      </c>
      <c r="K9" s="69" t="s">
        <v>9</v>
      </c>
      <c r="L9" s="302" t="s">
        <v>10</v>
      </c>
      <c r="M9" s="303"/>
      <c r="N9" s="69" t="s">
        <v>11</v>
      </c>
      <c r="O9" s="36"/>
      <c r="P9" s="37"/>
      <c r="Q9" s="61"/>
      <c r="R9" s="37"/>
      <c r="S9" s="38"/>
      <c r="T9" s="38"/>
      <c r="U9" s="39"/>
      <c r="V9" s="39"/>
      <c r="W9" s="39"/>
      <c r="X9" s="39"/>
      <c r="Y9" s="39"/>
      <c r="Z9" s="39"/>
      <c r="AA9" s="39"/>
      <c r="AB9" s="39"/>
      <c r="AC9" s="39"/>
      <c r="AD9" s="39"/>
    </row>
    <row r="10" spans="1:30" ht="20.25" customHeight="1">
      <c r="A10" s="320" t="s">
        <v>133</v>
      </c>
      <c r="B10" s="356" t="s">
        <v>251</v>
      </c>
      <c r="C10" s="357"/>
      <c r="D10" s="308">
        <v>10</v>
      </c>
      <c r="E10" s="337">
        <v>6</v>
      </c>
      <c r="F10" s="96" t="s">
        <v>217</v>
      </c>
      <c r="G10" s="306"/>
      <c r="H10" s="307"/>
      <c r="I10" s="364">
        <f>IF(F13="",0,ROUND(MAX(MIN(6,((ROUND(F13-69,1))/13*6)),0),3))</f>
        <v>0</v>
      </c>
      <c r="J10" s="367">
        <v>1</v>
      </c>
      <c r="K10" s="370">
        <f>IF(I10="","",I10*J10)</f>
        <v>0</v>
      </c>
      <c r="L10" s="373" t="str">
        <f>IF(G10="","",$D$10*K10/$E$19)</f>
        <v/>
      </c>
      <c r="M10" s="374"/>
      <c r="N10" s="284">
        <f>ROUND(SUM(L10:L18),2)</f>
        <v>0</v>
      </c>
      <c r="O10" s="41"/>
      <c r="P10" s="150"/>
      <c r="Q10" s="42"/>
      <c r="R10" s="43"/>
      <c r="S10" s="44"/>
      <c r="T10" s="44"/>
      <c r="U10" s="39"/>
      <c r="V10" s="39"/>
      <c r="W10" s="39"/>
      <c r="X10" s="39"/>
      <c r="Y10" s="39"/>
      <c r="Z10" s="39"/>
      <c r="AA10" s="39"/>
      <c r="AB10" s="39"/>
      <c r="AC10" s="39"/>
      <c r="AD10" s="39"/>
    </row>
    <row r="11" spans="1:30" ht="20.25" customHeight="1">
      <c r="A11" s="321"/>
      <c r="B11" s="358"/>
      <c r="C11" s="359"/>
      <c r="D11" s="309"/>
      <c r="E11" s="363"/>
      <c r="F11" s="97" t="s">
        <v>218</v>
      </c>
      <c r="G11" s="304"/>
      <c r="H11" s="305"/>
      <c r="I11" s="365"/>
      <c r="J11" s="368"/>
      <c r="K11" s="371"/>
      <c r="L11" s="375"/>
      <c r="M11" s="376"/>
      <c r="N11" s="285"/>
      <c r="O11" s="41"/>
      <c r="P11" s="150"/>
      <c r="Q11" s="42"/>
      <c r="R11" s="43"/>
      <c r="S11" s="44"/>
      <c r="T11" s="44"/>
      <c r="U11" s="39"/>
      <c r="V11" s="39"/>
      <c r="W11" s="39"/>
      <c r="X11" s="39"/>
      <c r="Y11" s="39"/>
      <c r="Z11" s="39"/>
      <c r="AA11" s="39"/>
      <c r="AB11" s="39"/>
      <c r="AC11" s="39"/>
      <c r="AD11" s="39"/>
    </row>
    <row r="12" spans="1:30" ht="20.25" customHeight="1">
      <c r="A12" s="321"/>
      <c r="B12" s="358"/>
      <c r="C12" s="359"/>
      <c r="D12" s="309"/>
      <c r="E12" s="363"/>
      <c r="F12" s="97" t="s">
        <v>219</v>
      </c>
      <c r="G12" s="304"/>
      <c r="H12" s="305"/>
      <c r="I12" s="365"/>
      <c r="J12" s="368"/>
      <c r="K12" s="371"/>
      <c r="L12" s="375"/>
      <c r="M12" s="376"/>
      <c r="N12" s="285"/>
      <c r="O12" s="41"/>
      <c r="P12" s="57"/>
      <c r="Q12" s="42"/>
      <c r="R12" s="43"/>
      <c r="S12" s="44"/>
      <c r="T12" s="44"/>
      <c r="U12" s="39"/>
      <c r="V12" s="39"/>
      <c r="W12" s="39"/>
      <c r="X12" s="39"/>
      <c r="Y12" s="39"/>
      <c r="Z12" s="39"/>
      <c r="AA12" s="39"/>
      <c r="AB12" s="39"/>
      <c r="AC12" s="39"/>
      <c r="AD12" s="39"/>
    </row>
    <row r="13" spans="1:30" ht="16.5" customHeight="1">
      <c r="A13" s="321"/>
      <c r="B13" s="360"/>
      <c r="C13" s="361"/>
      <c r="D13" s="309"/>
      <c r="E13" s="338"/>
      <c r="F13" s="379" t="str">
        <f>IF(OR(G10=0,G10="",G11="",G12=""),"",ROUND(AVERAGE(G10:H12),1))</f>
        <v/>
      </c>
      <c r="G13" s="380"/>
      <c r="H13" s="381"/>
      <c r="I13" s="366"/>
      <c r="J13" s="369"/>
      <c r="K13" s="372"/>
      <c r="L13" s="377"/>
      <c r="M13" s="378"/>
      <c r="N13" s="285"/>
      <c r="O13" s="41"/>
      <c r="P13" s="57"/>
      <c r="Q13" s="42"/>
      <c r="R13" s="43"/>
      <c r="S13" s="44"/>
      <c r="T13" s="44"/>
      <c r="U13" s="39"/>
      <c r="V13" s="39"/>
      <c r="W13" s="39"/>
      <c r="X13" s="39"/>
      <c r="Y13" s="39"/>
      <c r="Z13" s="39"/>
      <c r="AA13" s="39"/>
      <c r="AB13" s="39"/>
      <c r="AC13" s="39"/>
      <c r="AD13" s="39"/>
    </row>
    <row r="14" spans="1:30" ht="21.95" customHeight="1">
      <c r="A14" s="321"/>
      <c r="B14" s="354" t="s">
        <v>93</v>
      </c>
      <c r="C14" s="355"/>
      <c r="D14" s="309"/>
      <c r="E14" s="62">
        <v>1</v>
      </c>
      <c r="F14" s="314"/>
      <c r="G14" s="315"/>
      <c r="H14" s="316"/>
      <c r="I14" s="72">
        <f>IF(F14="実績あり",1,0)</f>
        <v>0</v>
      </c>
      <c r="J14" s="73">
        <v>1</v>
      </c>
      <c r="K14" s="73">
        <f t="shared" ref="K14:K18" si="0">IF(I14="","",I14*J14)</f>
        <v>0</v>
      </c>
      <c r="L14" s="339" t="str">
        <f>IF(F14="","",$D$10*K14/$E$19)</f>
        <v/>
      </c>
      <c r="M14" s="339"/>
      <c r="N14" s="285"/>
      <c r="O14" s="41"/>
      <c r="P14" s="22"/>
      <c r="Q14" s="45" t="s">
        <v>131</v>
      </c>
      <c r="R14" s="45" t="s">
        <v>245</v>
      </c>
      <c r="S14" s="46"/>
      <c r="T14" s="46"/>
      <c r="U14" s="45"/>
      <c r="V14" s="39"/>
      <c r="W14" s="39"/>
      <c r="X14" s="39"/>
      <c r="Y14" s="39"/>
      <c r="Z14" s="39"/>
      <c r="AA14" s="39"/>
      <c r="AB14" s="39"/>
      <c r="AC14" s="39"/>
      <c r="AD14" s="39"/>
    </row>
    <row r="15" spans="1:30" ht="39" customHeight="1">
      <c r="A15" s="321"/>
      <c r="B15" s="354" t="s">
        <v>370</v>
      </c>
      <c r="C15" s="355"/>
      <c r="D15" s="309"/>
      <c r="E15" s="62">
        <v>2</v>
      </c>
      <c r="F15" s="314"/>
      <c r="G15" s="315"/>
      <c r="H15" s="316"/>
      <c r="I15" s="72">
        <f>IF(F15="表彰歴又は施工実績あり",1,0)</f>
        <v>0</v>
      </c>
      <c r="J15" s="73">
        <v>2</v>
      </c>
      <c r="K15" s="73">
        <f t="shared" si="0"/>
        <v>0</v>
      </c>
      <c r="L15" s="339" t="str">
        <f>IF(F15="","",$D$10*K15/$E$19)</f>
        <v/>
      </c>
      <c r="M15" s="339"/>
      <c r="N15" s="285"/>
      <c r="O15" s="41"/>
      <c r="P15" s="22"/>
      <c r="Q15" s="277" t="s">
        <v>371</v>
      </c>
      <c r="R15" s="45" t="s">
        <v>245</v>
      </c>
      <c r="S15" s="46"/>
      <c r="T15" s="46"/>
      <c r="U15" s="45"/>
      <c r="V15" s="39"/>
      <c r="W15" s="39"/>
      <c r="X15" s="39"/>
      <c r="Y15" s="39"/>
      <c r="Z15" s="39"/>
      <c r="AA15" s="39"/>
      <c r="AB15" s="39"/>
      <c r="AC15" s="39"/>
      <c r="AD15" s="39"/>
    </row>
    <row r="16" spans="1:30" ht="21.95" customHeight="1">
      <c r="A16" s="321"/>
      <c r="B16" s="354" t="s">
        <v>221</v>
      </c>
      <c r="C16" s="355"/>
      <c r="D16" s="309"/>
      <c r="E16" s="62">
        <v>0</v>
      </c>
      <c r="F16" s="314"/>
      <c r="G16" s="315"/>
      <c r="H16" s="316"/>
      <c r="I16" s="112">
        <f>IF(OR(F16="指名停止",F16="文書指導"),-1,IF(F16="複数",-2,0))</f>
        <v>0</v>
      </c>
      <c r="J16" s="73">
        <v>1</v>
      </c>
      <c r="K16" s="113">
        <f>IF(I16="","",I16*J16)</f>
        <v>0</v>
      </c>
      <c r="L16" s="362" t="str">
        <f>IF(F16="","",$D$10*K16/$E$19)</f>
        <v/>
      </c>
      <c r="M16" s="362"/>
      <c r="N16" s="285"/>
      <c r="O16" s="41"/>
      <c r="P16" s="22"/>
      <c r="Q16" s="45" t="s">
        <v>245</v>
      </c>
      <c r="R16" s="45" t="s">
        <v>228</v>
      </c>
      <c r="S16" s="46" t="s">
        <v>229</v>
      </c>
      <c r="T16" s="46" t="s">
        <v>237</v>
      </c>
      <c r="U16" s="45"/>
      <c r="V16" s="39"/>
      <c r="W16" s="39"/>
      <c r="X16" s="39"/>
      <c r="Y16" s="39"/>
      <c r="Z16" s="39"/>
      <c r="AA16" s="39"/>
      <c r="AB16" s="39"/>
      <c r="AC16" s="39"/>
      <c r="AD16" s="39"/>
    </row>
    <row r="17" spans="1:30" ht="20.25" customHeight="1">
      <c r="A17" s="321"/>
      <c r="B17" s="354" t="s">
        <v>19</v>
      </c>
      <c r="C17" s="355"/>
      <c r="D17" s="309"/>
      <c r="E17" s="62">
        <v>0.5</v>
      </c>
      <c r="F17" s="314"/>
      <c r="G17" s="315"/>
      <c r="H17" s="316"/>
      <c r="I17" s="152">
        <f>IF(F17="取得あり",0.5,0)</f>
        <v>0</v>
      </c>
      <c r="J17" s="73">
        <v>1</v>
      </c>
      <c r="K17" s="74">
        <f t="shared" si="0"/>
        <v>0</v>
      </c>
      <c r="L17" s="339" t="str">
        <f>IF(F17="","",$D$10*K17/$E$19)</f>
        <v/>
      </c>
      <c r="M17" s="339"/>
      <c r="N17" s="285"/>
      <c r="O17" s="41"/>
      <c r="P17" s="22"/>
      <c r="Q17" s="45" t="s">
        <v>247</v>
      </c>
      <c r="R17" s="45" t="s">
        <v>245</v>
      </c>
      <c r="S17" s="46"/>
      <c r="T17" s="46"/>
      <c r="U17" s="45"/>
      <c r="V17" s="39"/>
      <c r="W17" s="39"/>
      <c r="X17" s="39"/>
      <c r="Y17" s="39"/>
      <c r="Z17" s="39"/>
      <c r="AA17" s="39"/>
      <c r="AB17" s="39"/>
      <c r="AC17" s="39"/>
      <c r="AD17" s="39"/>
    </row>
    <row r="18" spans="1:30" ht="20.25" customHeight="1" thickBot="1">
      <c r="A18" s="321"/>
      <c r="B18" s="354" t="s">
        <v>83</v>
      </c>
      <c r="C18" s="355"/>
      <c r="D18" s="310"/>
      <c r="E18" s="62">
        <v>0.5</v>
      </c>
      <c r="F18" s="317"/>
      <c r="G18" s="318"/>
      <c r="H18" s="319"/>
      <c r="I18" s="152">
        <f>IF(F18="加入あり",0.5,0)</f>
        <v>0</v>
      </c>
      <c r="J18" s="73">
        <v>1</v>
      </c>
      <c r="K18" s="74">
        <f t="shared" si="0"/>
        <v>0</v>
      </c>
      <c r="L18" s="339" t="str">
        <f>IF(F18="","",$D$10*K18/$E$19)</f>
        <v/>
      </c>
      <c r="M18" s="339"/>
      <c r="N18" s="286"/>
      <c r="O18" s="41"/>
      <c r="P18" s="22"/>
      <c r="Q18" s="45" t="s">
        <v>129</v>
      </c>
      <c r="R18" s="45" t="s">
        <v>128</v>
      </c>
      <c r="S18" s="46"/>
      <c r="T18" s="46"/>
      <c r="U18" s="45"/>
      <c r="V18" s="39"/>
      <c r="W18" s="39"/>
      <c r="X18" s="39"/>
      <c r="Y18" s="39"/>
      <c r="Z18" s="39"/>
      <c r="AA18" s="39"/>
      <c r="AB18" s="39"/>
      <c r="AC18" s="39"/>
      <c r="AD18" s="39"/>
    </row>
    <row r="19" spans="1:30" ht="10.5" customHeight="1" thickBot="1">
      <c r="A19" s="322"/>
      <c r="B19" s="75"/>
      <c r="C19" s="75"/>
      <c r="D19" s="63"/>
      <c r="E19" s="68">
        <f>SUM(E10:E18)</f>
        <v>10</v>
      </c>
      <c r="F19" s="65"/>
      <c r="G19" s="65"/>
      <c r="H19" s="65"/>
      <c r="I19" s="76"/>
      <c r="J19" s="76"/>
      <c r="K19" s="77"/>
      <c r="L19" s="78"/>
      <c r="M19" s="78"/>
      <c r="N19" s="79"/>
      <c r="O19" s="43"/>
      <c r="P19" s="22"/>
      <c r="Q19" s="43"/>
      <c r="R19" s="43"/>
      <c r="S19" s="44"/>
      <c r="T19" s="44"/>
      <c r="U19" s="39"/>
      <c r="V19" s="39"/>
      <c r="W19" s="39"/>
      <c r="X19" s="39"/>
      <c r="Y19" s="39"/>
      <c r="Z19" s="39"/>
      <c r="AA19" s="39"/>
      <c r="AB19" s="39"/>
      <c r="AC19" s="39"/>
      <c r="AD19" s="39"/>
    </row>
    <row r="20" spans="1:30" ht="21.95" customHeight="1">
      <c r="A20" s="320" t="s">
        <v>134</v>
      </c>
      <c r="B20" s="328" t="s">
        <v>135</v>
      </c>
      <c r="C20" s="329"/>
      <c r="D20" s="308">
        <v>5</v>
      </c>
      <c r="E20" s="62">
        <v>2</v>
      </c>
      <c r="F20" s="385"/>
      <c r="G20" s="386"/>
      <c r="H20" s="387"/>
      <c r="I20" s="72">
        <f>IF(F20="実績あり",1,0)</f>
        <v>0</v>
      </c>
      <c r="J20" s="73">
        <v>2</v>
      </c>
      <c r="K20" s="73">
        <f t="shared" ref="K20:K24" si="1">IF(I20="","",I20*J20)</f>
        <v>0</v>
      </c>
      <c r="L20" s="323" t="str">
        <f>IF(F20="","",$D$20*K20/$E$25)</f>
        <v/>
      </c>
      <c r="M20" s="324"/>
      <c r="N20" s="284">
        <f>ROUND(SUM(L20:L24),2)</f>
        <v>0</v>
      </c>
      <c r="O20" s="41"/>
      <c r="P20" s="22"/>
      <c r="Q20" s="45" t="s">
        <v>131</v>
      </c>
      <c r="R20" s="45" t="s">
        <v>128</v>
      </c>
      <c r="S20" s="45"/>
      <c r="T20" s="45"/>
      <c r="U20" s="45"/>
      <c r="V20" s="39"/>
      <c r="W20" s="39"/>
      <c r="X20" s="39"/>
      <c r="Y20" s="39"/>
      <c r="Z20" s="39"/>
      <c r="AA20" s="39"/>
      <c r="AB20" s="39"/>
      <c r="AC20" s="39"/>
      <c r="AD20" s="39"/>
    </row>
    <row r="21" spans="1:30" ht="21.95" customHeight="1">
      <c r="A21" s="321"/>
      <c r="B21" s="333" t="s">
        <v>198</v>
      </c>
      <c r="C21" s="334"/>
      <c r="D21" s="309"/>
      <c r="E21" s="84">
        <v>4</v>
      </c>
      <c r="F21" s="389"/>
      <c r="G21" s="304"/>
      <c r="H21" s="305"/>
      <c r="I21" s="99">
        <f>ROUND(MAX(MIN(2,((F21-69)/13*2)),0),3)</f>
        <v>0</v>
      </c>
      <c r="J21" s="80">
        <v>2</v>
      </c>
      <c r="K21" s="100">
        <f>IF(I21="","",I21*J21)</f>
        <v>0</v>
      </c>
      <c r="L21" s="287" t="str">
        <f>IF(F21="","",$D$20*K21/$E$25)</f>
        <v/>
      </c>
      <c r="M21" s="288"/>
      <c r="N21" s="285"/>
      <c r="O21" s="41"/>
      <c r="P21" s="22"/>
      <c r="Q21" s="45"/>
      <c r="R21" s="45"/>
      <c r="S21" s="45"/>
      <c r="T21" s="45"/>
      <c r="U21" s="45"/>
      <c r="V21" s="39"/>
      <c r="W21" s="39"/>
      <c r="X21" s="39"/>
      <c r="Y21" s="39"/>
      <c r="Z21" s="39"/>
      <c r="AA21" s="39"/>
      <c r="AB21" s="39"/>
      <c r="AC21" s="39"/>
      <c r="AD21" s="39"/>
    </row>
    <row r="22" spans="1:30" ht="39" customHeight="1">
      <c r="A22" s="321"/>
      <c r="B22" s="328" t="s">
        <v>372</v>
      </c>
      <c r="C22" s="329"/>
      <c r="D22" s="309"/>
      <c r="E22" s="62">
        <v>2</v>
      </c>
      <c r="F22" s="314"/>
      <c r="G22" s="315"/>
      <c r="H22" s="316"/>
      <c r="I22" s="72">
        <f>IF(F22="2件",2,IF(F22="1件",1,0))</f>
        <v>0</v>
      </c>
      <c r="J22" s="73">
        <v>1</v>
      </c>
      <c r="K22" s="73">
        <f t="shared" si="1"/>
        <v>0</v>
      </c>
      <c r="L22" s="323" t="str">
        <f>IF(F22="","",$D$20*K22/$E$25)</f>
        <v/>
      </c>
      <c r="M22" s="324"/>
      <c r="N22" s="285"/>
      <c r="O22" s="41"/>
      <c r="P22" s="22"/>
      <c r="Q22" s="45" t="s">
        <v>250</v>
      </c>
      <c r="R22" s="45" t="s">
        <v>235</v>
      </c>
      <c r="S22" s="45" t="s">
        <v>128</v>
      </c>
      <c r="T22" s="45"/>
      <c r="U22" s="45"/>
      <c r="V22" s="39"/>
      <c r="W22" s="39"/>
      <c r="X22" s="39"/>
      <c r="Y22" s="39"/>
      <c r="Z22" s="39"/>
      <c r="AA22" s="39"/>
      <c r="AB22" s="39"/>
      <c r="AC22" s="39"/>
      <c r="AD22" s="39"/>
    </row>
    <row r="23" spans="1:30" ht="21.95" customHeight="1">
      <c r="A23" s="321"/>
      <c r="B23" s="328" t="s">
        <v>136</v>
      </c>
      <c r="C23" s="329"/>
      <c r="D23" s="309"/>
      <c r="E23" s="62">
        <v>1</v>
      </c>
      <c r="F23" s="314"/>
      <c r="G23" s="315"/>
      <c r="H23" s="316"/>
      <c r="I23" s="72">
        <f>IF(F23="表彰あり",1,0)</f>
        <v>0</v>
      </c>
      <c r="J23" s="73">
        <v>1</v>
      </c>
      <c r="K23" s="73">
        <f t="shared" si="1"/>
        <v>0</v>
      </c>
      <c r="L23" s="323" t="str">
        <f>IF(F23="","",$D$20*K23/$E$25)</f>
        <v/>
      </c>
      <c r="M23" s="324"/>
      <c r="N23" s="285"/>
      <c r="O23" s="41"/>
      <c r="P23" s="22"/>
      <c r="Q23" s="45" t="s">
        <v>246</v>
      </c>
      <c r="R23" s="45" t="s">
        <v>128</v>
      </c>
      <c r="S23" s="45"/>
      <c r="T23" s="45"/>
      <c r="U23" s="45"/>
      <c r="V23" s="39"/>
      <c r="W23" s="39"/>
      <c r="X23" s="39"/>
      <c r="Y23" s="39"/>
      <c r="Z23" s="39"/>
      <c r="AA23" s="39"/>
      <c r="AB23" s="39"/>
      <c r="AC23" s="39"/>
      <c r="AD23" s="39"/>
    </row>
    <row r="24" spans="1:30" ht="20.25" customHeight="1" thickBot="1">
      <c r="A24" s="321"/>
      <c r="B24" s="328" t="s">
        <v>216</v>
      </c>
      <c r="C24" s="329"/>
      <c r="D24" s="309"/>
      <c r="E24" s="62">
        <v>1</v>
      </c>
      <c r="F24" s="317"/>
      <c r="G24" s="318"/>
      <c r="H24" s="319"/>
      <c r="I24" s="152">
        <f>IF(F24="推奨単位以上",1,IF(F24="1/2以上",0.5,IF(F24="1/2未満",0.3,0)))</f>
        <v>0</v>
      </c>
      <c r="J24" s="73">
        <v>1</v>
      </c>
      <c r="K24" s="74">
        <f t="shared" si="1"/>
        <v>0</v>
      </c>
      <c r="L24" s="323" t="str">
        <f>IF(F24="","",$D$20*K24/$E$25)</f>
        <v/>
      </c>
      <c r="M24" s="324"/>
      <c r="N24" s="285"/>
      <c r="O24" s="41"/>
      <c r="P24" s="22"/>
      <c r="Q24" s="47" t="s">
        <v>230</v>
      </c>
      <c r="R24" s="47" t="s">
        <v>231</v>
      </c>
      <c r="S24" s="47" t="s">
        <v>232</v>
      </c>
      <c r="T24" s="45" t="s">
        <v>128</v>
      </c>
      <c r="U24" s="45"/>
      <c r="V24" s="39"/>
      <c r="W24" s="39"/>
      <c r="X24" s="39"/>
      <c r="Y24" s="39"/>
      <c r="Z24" s="39"/>
      <c r="AA24" s="39"/>
      <c r="AB24" s="39"/>
      <c r="AC24" s="39"/>
      <c r="AD24" s="39"/>
    </row>
    <row r="25" spans="1:30" ht="10.5" customHeight="1" thickBot="1">
      <c r="A25" s="322"/>
      <c r="B25" s="81"/>
      <c r="C25" s="81"/>
      <c r="D25" s="63"/>
      <c r="E25" s="82">
        <f>SUM(E20:E24)</f>
        <v>10</v>
      </c>
      <c r="F25" s="65"/>
      <c r="G25" s="65"/>
      <c r="H25" s="65"/>
      <c r="I25" s="76"/>
      <c r="J25" s="76"/>
      <c r="K25" s="77"/>
      <c r="L25" s="78"/>
      <c r="M25" s="78"/>
      <c r="N25" s="83"/>
      <c r="O25" s="39"/>
      <c r="P25" s="22"/>
      <c r="Q25" s="43"/>
      <c r="R25" s="39"/>
      <c r="S25" s="39"/>
      <c r="T25" s="39"/>
      <c r="U25" s="39"/>
      <c r="V25" s="39"/>
      <c r="W25" s="39"/>
      <c r="X25" s="39"/>
      <c r="Y25" s="39"/>
      <c r="Z25" s="39"/>
      <c r="AA25" s="39"/>
      <c r="AB25" s="39"/>
      <c r="AC25" s="39"/>
      <c r="AD25" s="39"/>
    </row>
    <row r="26" spans="1:30" ht="21.95" customHeight="1">
      <c r="A26" s="320" t="s">
        <v>282</v>
      </c>
      <c r="B26" s="328" t="s">
        <v>267</v>
      </c>
      <c r="C26" s="329"/>
      <c r="D26" s="308">
        <v>8.5</v>
      </c>
      <c r="E26" s="84">
        <v>1</v>
      </c>
      <c r="F26" s="385"/>
      <c r="G26" s="386"/>
      <c r="H26" s="387"/>
      <c r="I26" s="153">
        <f>IF(F26="2件",1,IF(F26="1件",0.5,0))</f>
        <v>0</v>
      </c>
      <c r="J26" s="157">
        <v>1</v>
      </c>
      <c r="K26" s="154">
        <f t="shared" ref="K26" si="2">IF(I26="","",I26*J26)</f>
        <v>0</v>
      </c>
      <c r="L26" s="339" t="str">
        <f>IF(F26="","",D26*K26/$E$38)</f>
        <v/>
      </c>
      <c r="M26" s="339"/>
      <c r="N26" s="284">
        <f>ROUND(SUM(L26:L37),2)</f>
        <v>0</v>
      </c>
      <c r="O26" s="41"/>
      <c r="P26" s="57"/>
      <c r="Q26" s="45" t="s">
        <v>250</v>
      </c>
      <c r="R26" s="45" t="s">
        <v>235</v>
      </c>
      <c r="S26" s="45" t="s">
        <v>128</v>
      </c>
      <c r="T26" s="45"/>
      <c r="U26" s="45"/>
      <c r="V26" s="48"/>
      <c r="W26" s="48"/>
      <c r="X26" s="48"/>
      <c r="Y26" s="39"/>
      <c r="Z26" s="39"/>
      <c r="AA26" s="39"/>
      <c r="AB26" s="39"/>
      <c r="AC26" s="39"/>
      <c r="AD26" s="39"/>
    </row>
    <row r="27" spans="1:30" ht="20.25" customHeight="1">
      <c r="A27" s="321"/>
      <c r="B27" s="333" t="s">
        <v>268</v>
      </c>
      <c r="C27" s="86" t="s">
        <v>158</v>
      </c>
      <c r="D27" s="309"/>
      <c r="E27" s="84">
        <v>3</v>
      </c>
      <c r="F27" s="314"/>
      <c r="G27" s="315"/>
      <c r="H27" s="316"/>
      <c r="I27" s="85">
        <f>IF(F27="①②③全て",3,IF(F27="①②③のうち2項目",2,IF(F27="①②③のうち1項目",1,0)))</f>
        <v>0</v>
      </c>
      <c r="J27" s="157">
        <v>1</v>
      </c>
      <c r="K27" s="157">
        <f>IF(I27="","",I27*J27)</f>
        <v>0</v>
      </c>
      <c r="L27" s="339" t="str">
        <f>IF(F27="","",D26*K27/$E$38)</f>
        <v/>
      </c>
      <c r="M27" s="339"/>
      <c r="N27" s="285"/>
      <c r="O27" s="41"/>
      <c r="P27" s="57"/>
      <c r="Q27" s="47" t="s">
        <v>238</v>
      </c>
      <c r="R27" s="47" t="s">
        <v>239</v>
      </c>
      <c r="S27" s="47" t="s">
        <v>240</v>
      </c>
      <c r="T27" s="45" t="s">
        <v>128</v>
      </c>
      <c r="U27" s="45"/>
      <c r="V27" s="48"/>
      <c r="W27" s="48"/>
      <c r="X27" s="48"/>
      <c r="Y27" s="39"/>
      <c r="Z27" s="39"/>
      <c r="AA27" s="39"/>
      <c r="AB27" s="39"/>
      <c r="AC27" s="39"/>
      <c r="AD27" s="39"/>
    </row>
    <row r="28" spans="1:30" ht="20.25" customHeight="1">
      <c r="A28" s="321"/>
      <c r="B28" s="388"/>
      <c r="C28" s="86" t="s">
        <v>157</v>
      </c>
      <c r="D28" s="309"/>
      <c r="E28" s="84">
        <v>1</v>
      </c>
      <c r="F28" s="314"/>
      <c r="G28" s="315"/>
      <c r="H28" s="316"/>
      <c r="I28" s="85">
        <f>IF(F28="対応実績あり",1,0)</f>
        <v>0</v>
      </c>
      <c r="J28" s="157">
        <v>1</v>
      </c>
      <c r="K28" s="157">
        <f>IF(I28="","",I28*J28)</f>
        <v>0</v>
      </c>
      <c r="L28" s="339" t="str">
        <f>IF(F28="","",D26*K28/$E$38)</f>
        <v/>
      </c>
      <c r="M28" s="339"/>
      <c r="N28" s="285"/>
      <c r="O28" s="41"/>
      <c r="P28" s="57"/>
      <c r="Q28" s="47" t="s">
        <v>278</v>
      </c>
      <c r="R28" s="47" t="s">
        <v>128</v>
      </c>
      <c r="S28" s="47"/>
      <c r="T28" s="45"/>
      <c r="U28" s="45"/>
      <c r="V28" s="48"/>
      <c r="W28" s="48"/>
      <c r="X28" s="48"/>
      <c r="Y28" s="39"/>
      <c r="Z28" s="39"/>
      <c r="AA28" s="39"/>
      <c r="AB28" s="39"/>
      <c r="AC28" s="39"/>
      <c r="AD28" s="39"/>
    </row>
    <row r="29" spans="1:30" ht="20.25" customHeight="1">
      <c r="A29" s="321"/>
      <c r="B29" s="335"/>
      <c r="C29" s="86" t="s">
        <v>266</v>
      </c>
      <c r="D29" s="309"/>
      <c r="E29" s="84">
        <v>1</v>
      </c>
      <c r="F29" s="314"/>
      <c r="G29" s="315"/>
      <c r="H29" s="316"/>
      <c r="I29" s="159">
        <f>IF(F29="参加実績あり",1,IF(F29="なし",0,0))</f>
        <v>0</v>
      </c>
      <c r="J29" s="157">
        <v>1</v>
      </c>
      <c r="K29" s="157">
        <f>IF(I29="","",I29*J29)</f>
        <v>0</v>
      </c>
      <c r="L29" s="339" t="str">
        <f>IF(F29="","",D26*K29/$E$38)</f>
        <v/>
      </c>
      <c r="M29" s="339"/>
      <c r="N29" s="285"/>
      <c r="O29" s="41"/>
      <c r="P29" s="57"/>
      <c r="Q29" s="47" t="s">
        <v>287</v>
      </c>
      <c r="R29" s="47" t="s">
        <v>128</v>
      </c>
      <c r="S29" s="47"/>
      <c r="T29" s="45"/>
      <c r="U29" s="45"/>
      <c r="V29" s="48"/>
      <c r="W29" s="48"/>
      <c r="X29" s="48"/>
      <c r="Y29" s="39"/>
      <c r="Z29" s="39"/>
      <c r="AA29" s="39"/>
      <c r="AB29" s="39"/>
      <c r="AC29" s="39"/>
      <c r="AD29" s="39"/>
    </row>
    <row r="30" spans="1:30" ht="20.25" customHeight="1">
      <c r="A30" s="321"/>
      <c r="B30" s="328" t="s">
        <v>269</v>
      </c>
      <c r="C30" s="329"/>
      <c r="D30" s="309"/>
      <c r="E30" s="84">
        <v>1</v>
      </c>
      <c r="F30" s="314"/>
      <c r="G30" s="315"/>
      <c r="H30" s="316"/>
      <c r="I30" s="153">
        <f>IF(F30="2件",1,IF(F30="1件",0.5,0))</f>
        <v>0</v>
      </c>
      <c r="J30" s="157">
        <v>1</v>
      </c>
      <c r="K30" s="154">
        <f t="shared" ref="K30" si="3">IF(I30="","",I30*J30)</f>
        <v>0</v>
      </c>
      <c r="L30" s="339" t="str">
        <f>IF(F30="","",D26*K30/$E$38)</f>
        <v/>
      </c>
      <c r="M30" s="339"/>
      <c r="N30" s="285"/>
      <c r="O30" s="41"/>
      <c r="P30" s="57"/>
      <c r="Q30" s="45" t="s">
        <v>250</v>
      </c>
      <c r="R30" s="45" t="s">
        <v>235</v>
      </c>
      <c r="S30" s="45" t="s">
        <v>128</v>
      </c>
      <c r="T30" s="45"/>
      <c r="U30" s="47"/>
      <c r="V30" s="45" t="s">
        <v>241</v>
      </c>
      <c r="W30" s="45" t="s">
        <v>242</v>
      </c>
      <c r="X30" s="45" t="s">
        <v>233</v>
      </c>
      <c r="Y30" s="45" t="s">
        <v>234</v>
      </c>
      <c r="Z30" s="45" t="s">
        <v>128</v>
      </c>
      <c r="AA30" s="39"/>
      <c r="AB30" s="39"/>
      <c r="AC30" s="39"/>
      <c r="AD30" s="39"/>
    </row>
    <row r="31" spans="1:30" ht="20.25" customHeight="1">
      <c r="A31" s="321"/>
      <c r="B31" s="328" t="s">
        <v>270</v>
      </c>
      <c r="C31" s="329"/>
      <c r="D31" s="309"/>
      <c r="E31" s="84">
        <v>2</v>
      </c>
      <c r="F31" s="330"/>
      <c r="G31" s="331"/>
      <c r="H31" s="332"/>
      <c r="I31" s="153">
        <f>IF(F31="2件",1,IF(F31="1件",0.5,0))</f>
        <v>0</v>
      </c>
      <c r="J31" s="157">
        <v>2</v>
      </c>
      <c r="K31" s="157">
        <f>IF(I31="","",I31*J31)</f>
        <v>0</v>
      </c>
      <c r="L31" s="323" t="str">
        <f>IF(F31="","",D26*K31/$E$38)</f>
        <v/>
      </c>
      <c r="M31" s="324"/>
      <c r="N31" s="285"/>
      <c r="O31" s="41"/>
      <c r="P31" s="57"/>
      <c r="Q31" s="45" t="s">
        <v>250</v>
      </c>
      <c r="R31" s="45" t="s">
        <v>235</v>
      </c>
      <c r="S31" s="45" t="s">
        <v>128</v>
      </c>
      <c r="T31" s="45"/>
      <c r="U31" s="45"/>
      <c r="V31" s="45" t="s">
        <v>243</v>
      </c>
      <c r="W31" s="45" t="s">
        <v>244</v>
      </c>
      <c r="X31" s="45" t="s">
        <v>242</v>
      </c>
      <c r="Y31" s="45" t="s">
        <v>233</v>
      </c>
      <c r="Z31" s="45" t="s">
        <v>234</v>
      </c>
      <c r="AA31" s="45" t="s">
        <v>128</v>
      </c>
      <c r="AB31" s="39"/>
      <c r="AC31" s="39"/>
      <c r="AD31" s="39"/>
    </row>
    <row r="32" spans="1:30" ht="20.25" customHeight="1">
      <c r="A32" s="321"/>
      <c r="B32" s="333" t="s">
        <v>271</v>
      </c>
      <c r="C32" s="334"/>
      <c r="D32" s="309"/>
      <c r="E32" s="337">
        <v>2</v>
      </c>
      <c r="F32" s="97" t="s">
        <v>363</v>
      </c>
      <c r="G32" s="331"/>
      <c r="H32" s="332"/>
      <c r="I32" s="155">
        <f>IF(G32="実績あり",0.5,IF(G32="なし",0,0))</f>
        <v>0</v>
      </c>
      <c r="J32" s="73">
        <v>2</v>
      </c>
      <c r="K32" s="73">
        <f>IF(I32="","",I32*J32)</f>
        <v>0</v>
      </c>
      <c r="L32" s="339" t="str">
        <f>IF(G32="","",D26*K32/$E$38)</f>
        <v/>
      </c>
      <c r="M32" s="339"/>
      <c r="N32" s="285"/>
      <c r="O32" s="41"/>
      <c r="P32" s="57"/>
      <c r="Q32" s="47" t="s">
        <v>131</v>
      </c>
      <c r="R32" s="47" t="s">
        <v>128</v>
      </c>
      <c r="S32" s="47"/>
      <c r="T32" s="45"/>
      <c r="U32" s="45"/>
      <c r="V32" s="45" t="s">
        <v>243</v>
      </c>
      <c r="W32" s="45" t="s">
        <v>244</v>
      </c>
      <c r="X32" s="45" t="s">
        <v>242</v>
      </c>
      <c r="Y32" s="45" t="s">
        <v>233</v>
      </c>
      <c r="Z32" s="45" t="s">
        <v>234</v>
      </c>
      <c r="AA32" s="45" t="s">
        <v>128</v>
      </c>
      <c r="AB32" s="39"/>
      <c r="AC32" s="39"/>
      <c r="AD32" s="39"/>
    </row>
    <row r="33" spans="1:30" ht="20.25" customHeight="1">
      <c r="A33" s="321"/>
      <c r="B33" s="335"/>
      <c r="C33" s="336"/>
      <c r="D33" s="309"/>
      <c r="E33" s="338"/>
      <c r="F33" s="97" t="s">
        <v>364</v>
      </c>
      <c r="G33" s="331"/>
      <c r="H33" s="332"/>
      <c r="I33" s="155">
        <f>IF(G33="実績あり",0.5,IF(G33="なし",0,0))</f>
        <v>0</v>
      </c>
      <c r="J33" s="73">
        <v>2</v>
      </c>
      <c r="K33" s="73">
        <f>IF(I33="","",I33*J33)</f>
        <v>0</v>
      </c>
      <c r="L33" s="339" t="str">
        <f>IF(G33="","",D26*K33/$E$38)</f>
        <v/>
      </c>
      <c r="M33" s="339"/>
      <c r="N33" s="285"/>
      <c r="O33" s="41"/>
      <c r="P33" s="57"/>
      <c r="Q33" s="47" t="s">
        <v>131</v>
      </c>
      <c r="R33" s="47" t="s">
        <v>128</v>
      </c>
      <c r="S33" s="47"/>
      <c r="T33" s="45"/>
      <c r="U33" s="45"/>
      <c r="V33" s="48"/>
      <c r="W33" s="48"/>
      <c r="X33" s="48"/>
      <c r="Y33" s="48"/>
      <c r="Z33" s="48"/>
      <c r="AA33" s="48"/>
      <c r="AB33" s="39"/>
      <c r="AC33" s="39"/>
      <c r="AD33" s="39"/>
    </row>
    <row r="34" spans="1:30" ht="21.95" customHeight="1">
      <c r="A34" s="321"/>
      <c r="B34" s="328" t="s">
        <v>272</v>
      </c>
      <c r="C34" s="329"/>
      <c r="D34" s="309"/>
      <c r="E34" s="84">
        <v>2</v>
      </c>
      <c r="F34" s="314"/>
      <c r="G34" s="315"/>
      <c r="H34" s="316"/>
      <c r="I34" s="153">
        <f>IF(F34="2件",1,IF(F34="1件",0.5,0))</f>
        <v>0</v>
      </c>
      <c r="J34" s="157">
        <v>2</v>
      </c>
      <c r="K34" s="154">
        <f t="shared" ref="K34:K37" si="4">IF(I34="","",I34*J34)</f>
        <v>0</v>
      </c>
      <c r="L34" s="339" t="str">
        <f>IF(F34="","",D26*K34/$E$38)</f>
        <v/>
      </c>
      <c r="M34" s="339"/>
      <c r="N34" s="285"/>
      <c r="O34" s="41"/>
      <c r="P34" s="57"/>
      <c r="Q34" s="45" t="s">
        <v>250</v>
      </c>
      <c r="R34" s="45" t="s">
        <v>235</v>
      </c>
      <c r="S34" s="45" t="s">
        <v>128</v>
      </c>
      <c r="T34" s="45"/>
      <c r="U34" s="45"/>
      <c r="V34" s="48"/>
      <c r="W34" s="48"/>
      <c r="X34" s="48"/>
      <c r="Y34" s="39"/>
      <c r="Z34" s="39"/>
      <c r="AA34" s="39"/>
      <c r="AB34" s="39"/>
      <c r="AC34" s="39"/>
      <c r="AD34" s="39"/>
    </row>
    <row r="35" spans="1:30" ht="20.25" customHeight="1">
      <c r="A35" s="321"/>
      <c r="B35" s="328" t="s">
        <v>330</v>
      </c>
      <c r="C35" s="329"/>
      <c r="D35" s="309"/>
      <c r="E35" s="84">
        <v>1</v>
      </c>
      <c r="F35" s="314"/>
      <c r="G35" s="315"/>
      <c r="H35" s="316"/>
      <c r="I35" s="85">
        <f>IF(F35="登録及び実績あり",1,0)</f>
        <v>0</v>
      </c>
      <c r="J35" s="157">
        <v>1</v>
      </c>
      <c r="K35" s="154">
        <f t="shared" si="4"/>
        <v>0</v>
      </c>
      <c r="L35" s="339" t="str">
        <f>IF(F35="","",D26*K35/$E$38)</f>
        <v/>
      </c>
      <c r="M35" s="339"/>
      <c r="N35" s="285"/>
      <c r="O35" s="41"/>
      <c r="P35" s="57"/>
      <c r="Q35" s="45" t="s">
        <v>279</v>
      </c>
      <c r="R35" s="45" t="s">
        <v>128</v>
      </c>
      <c r="S35" s="45"/>
      <c r="T35" s="45"/>
      <c r="U35" s="45"/>
      <c r="V35" s="48"/>
      <c r="W35" s="48"/>
      <c r="X35" s="48"/>
      <c r="Y35" s="39"/>
      <c r="Z35" s="39"/>
      <c r="AA35" s="39"/>
      <c r="AB35" s="39"/>
      <c r="AC35" s="39"/>
      <c r="AD35" s="39"/>
    </row>
    <row r="36" spans="1:30" ht="20.25" customHeight="1">
      <c r="A36" s="321"/>
      <c r="B36" s="328" t="s">
        <v>273</v>
      </c>
      <c r="C36" s="329"/>
      <c r="D36" s="309"/>
      <c r="E36" s="156">
        <v>2</v>
      </c>
      <c r="F36" s="382"/>
      <c r="G36" s="383"/>
      <c r="H36" s="384"/>
      <c r="I36" s="72">
        <f>IF(F36="法定雇用障害者数以上",2,IF(F36="義務外雇用",2,IF(F36="法定雇用障害者数未満",1,0)))</f>
        <v>0</v>
      </c>
      <c r="J36" s="73">
        <v>1</v>
      </c>
      <c r="K36" s="73">
        <f t="shared" si="4"/>
        <v>0</v>
      </c>
      <c r="L36" s="339" t="str">
        <f>IF(F36="","",D26*K36/$E$38)</f>
        <v/>
      </c>
      <c r="M36" s="339"/>
      <c r="N36" s="285"/>
      <c r="O36" s="39"/>
      <c r="P36" s="57"/>
      <c r="Q36" s="45" t="s">
        <v>352</v>
      </c>
      <c r="R36" s="45" t="s">
        <v>236</v>
      </c>
      <c r="S36" s="45" t="s">
        <v>356</v>
      </c>
      <c r="T36" s="45" t="s">
        <v>128</v>
      </c>
      <c r="U36" s="45"/>
      <c r="V36" s="39"/>
      <c r="W36" s="39"/>
      <c r="X36" s="39"/>
      <c r="Y36" s="39"/>
      <c r="Z36" s="39"/>
      <c r="AA36" s="39"/>
      <c r="AB36" s="39"/>
      <c r="AC36" s="39"/>
      <c r="AD36" s="39"/>
    </row>
    <row r="37" spans="1:30" ht="20.25" customHeight="1" thickBot="1">
      <c r="A37" s="321"/>
      <c r="B37" s="328" t="s">
        <v>280</v>
      </c>
      <c r="C37" s="329"/>
      <c r="D37" s="310"/>
      <c r="E37" s="156">
        <v>1</v>
      </c>
      <c r="F37" s="390"/>
      <c r="G37" s="391"/>
      <c r="H37" s="392"/>
      <c r="I37" s="72">
        <f>IF(F37="取得あり",1,0)</f>
        <v>0</v>
      </c>
      <c r="J37" s="73">
        <v>1</v>
      </c>
      <c r="K37" s="73">
        <f t="shared" si="4"/>
        <v>0</v>
      </c>
      <c r="L37" s="339" t="str">
        <f>IF(F37="","",D26*K37/$E$38)</f>
        <v/>
      </c>
      <c r="M37" s="339"/>
      <c r="N37" s="286"/>
      <c r="O37" s="39"/>
      <c r="P37" s="57"/>
      <c r="Q37" s="45" t="s">
        <v>247</v>
      </c>
      <c r="R37" s="45" t="s">
        <v>128</v>
      </c>
      <c r="S37" s="45"/>
      <c r="T37" s="45"/>
      <c r="U37" s="45"/>
      <c r="V37" s="39"/>
      <c r="W37" s="39"/>
      <c r="X37" s="39"/>
      <c r="Y37" s="39"/>
      <c r="Z37" s="39"/>
      <c r="AA37" s="39"/>
      <c r="AB37" s="39"/>
      <c r="AC37" s="39"/>
      <c r="AD37" s="39"/>
    </row>
    <row r="38" spans="1:30" ht="10.5" customHeight="1" thickBot="1">
      <c r="A38" s="322"/>
      <c r="B38" s="75"/>
      <c r="C38" s="75"/>
      <c r="D38" s="63"/>
      <c r="E38" s="87">
        <f>SUM(E26:E37)</f>
        <v>17</v>
      </c>
      <c r="F38" s="65"/>
      <c r="G38" s="65"/>
      <c r="H38" s="65"/>
      <c r="I38" s="76"/>
      <c r="J38" s="76"/>
      <c r="K38" s="76"/>
      <c r="L38" s="78"/>
      <c r="M38" s="78"/>
      <c r="N38" s="88"/>
      <c r="O38" s="39"/>
      <c r="P38" s="22"/>
      <c r="Q38" s="43"/>
      <c r="R38" s="39"/>
      <c r="S38" s="39"/>
      <c r="T38" s="39"/>
      <c r="U38" s="39"/>
      <c r="V38" s="39"/>
      <c r="W38" s="39"/>
      <c r="X38" s="39"/>
      <c r="Y38" s="39"/>
      <c r="Z38" s="39"/>
      <c r="AA38" s="39"/>
      <c r="AB38" s="39"/>
      <c r="AC38" s="39"/>
      <c r="AD38" s="39"/>
    </row>
    <row r="39" spans="1:30" ht="20.25" customHeight="1">
      <c r="A39" s="320" t="s">
        <v>283</v>
      </c>
      <c r="B39" s="393" t="s">
        <v>276</v>
      </c>
      <c r="C39" s="394"/>
      <c r="D39" s="308">
        <v>2.5</v>
      </c>
      <c r="E39" s="156">
        <v>1</v>
      </c>
      <c r="F39" s="385"/>
      <c r="G39" s="386"/>
      <c r="H39" s="387"/>
      <c r="I39" s="72">
        <f>IF(F39="配置あり",1,0)</f>
        <v>0</v>
      </c>
      <c r="J39" s="73">
        <v>1</v>
      </c>
      <c r="K39" s="73">
        <f t="shared" ref="K39" si="5">IF(I39="","",I39*J39)</f>
        <v>0</v>
      </c>
      <c r="L39" s="323" t="str">
        <f>IF(F39="","",D39*K39/$E$43)</f>
        <v/>
      </c>
      <c r="M39" s="324"/>
      <c r="N39" s="284">
        <f>ROUND(SUM(L39:L42),2)</f>
        <v>0</v>
      </c>
      <c r="O39" s="41"/>
      <c r="P39" s="57"/>
      <c r="Q39" s="45" t="s">
        <v>130</v>
      </c>
      <c r="R39" s="45" t="s">
        <v>128</v>
      </c>
      <c r="S39" s="45"/>
      <c r="T39" s="45"/>
      <c r="U39" s="45"/>
      <c r="V39" s="48"/>
      <c r="W39" s="48"/>
      <c r="X39" s="48"/>
      <c r="Y39" s="39"/>
      <c r="Z39" s="39"/>
      <c r="AA39" s="39"/>
      <c r="AB39" s="39"/>
      <c r="AC39" s="39"/>
      <c r="AD39" s="39"/>
    </row>
    <row r="40" spans="1:30" ht="20.25" customHeight="1">
      <c r="A40" s="321"/>
      <c r="B40" s="328" t="s">
        <v>277</v>
      </c>
      <c r="C40" s="329"/>
      <c r="D40" s="309"/>
      <c r="E40" s="84">
        <v>1</v>
      </c>
      <c r="F40" s="325"/>
      <c r="G40" s="326"/>
      <c r="H40" s="327"/>
      <c r="I40" s="72">
        <f>IF(F40="登録あり",1,0)</f>
        <v>0</v>
      </c>
      <c r="J40" s="73">
        <v>1</v>
      </c>
      <c r="K40" s="73">
        <f>IF(I40="","",I40*J40)</f>
        <v>0</v>
      </c>
      <c r="L40" s="339" t="str">
        <f>IF(F40="","",D39*K40/$E$43)</f>
        <v/>
      </c>
      <c r="M40" s="339"/>
      <c r="N40" s="285"/>
      <c r="O40" s="41"/>
      <c r="P40" s="57"/>
      <c r="Q40" s="45" t="s">
        <v>281</v>
      </c>
      <c r="R40" s="45" t="s">
        <v>128</v>
      </c>
      <c r="S40" s="45"/>
      <c r="T40" s="45"/>
      <c r="U40" s="45"/>
      <c r="V40" s="48"/>
      <c r="W40" s="48"/>
      <c r="X40" s="48"/>
      <c r="Y40" s="39"/>
      <c r="Z40" s="39"/>
      <c r="AA40" s="39"/>
      <c r="AB40" s="39"/>
      <c r="AC40" s="39"/>
      <c r="AD40" s="39"/>
    </row>
    <row r="41" spans="1:30" ht="21.95" customHeight="1">
      <c r="A41" s="321"/>
      <c r="B41" s="328" t="s">
        <v>274</v>
      </c>
      <c r="C41" s="329"/>
      <c r="D41" s="309"/>
      <c r="E41" s="84">
        <v>2</v>
      </c>
      <c r="F41" s="395"/>
      <c r="G41" s="396"/>
      <c r="H41" s="397"/>
      <c r="I41" s="72">
        <f>IF(F41="顕彰あり",1,0)</f>
        <v>0</v>
      </c>
      <c r="J41" s="73">
        <v>2</v>
      </c>
      <c r="K41" s="73">
        <f>IF(I41="","",I41*J41)</f>
        <v>0</v>
      </c>
      <c r="L41" s="339" t="str">
        <f>IF(F41="","",D39*K41/$E$43)</f>
        <v/>
      </c>
      <c r="M41" s="339"/>
      <c r="N41" s="285"/>
      <c r="O41" s="41"/>
      <c r="P41" s="57"/>
      <c r="Q41" s="45" t="s">
        <v>248</v>
      </c>
      <c r="R41" s="45" t="s">
        <v>128</v>
      </c>
      <c r="S41" s="45"/>
      <c r="T41" s="45"/>
      <c r="U41" s="45"/>
      <c r="V41" s="48"/>
      <c r="W41" s="48"/>
      <c r="X41" s="48"/>
      <c r="Y41" s="39"/>
      <c r="Z41" s="39"/>
      <c r="AA41" s="39"/>
      <c r="AB41" s="39"/>
      <c r="AC41" s="39"/>
      <c r="AD41" s="39"/>
    </row>
    <row r="42" spans="1:30" ht="20.25" customHeight="1" thickBot="1">
      <c r="A42" s="321"/>
      <c r="B42" s="328" t="s">
        <v>275</v>
      </c>
      <c r="C42" s="329"/>
      <c r="D42" s="310"/>
      <c r="E42" s="62">
        <v>1</v>
      </c>
      <c r="F42" s="317"/>
      <c r="G42" s="318"/>
      <c r="H42" s="319"/>
      <c r="I42" s="72">
        <f>IF(F42="配置あり",1,0)</f>
        <v>0</v>
      </c>
      <c r="J42" s="73">
        <v>1</v>
      </c>
      <c r="K42" s="73">
        <f>IF(I42="","",I42*J42)</f>
        <v>0</v>
      </c>
      <c r="L42" s="339" t="str">
        <f>IF(F42="","",D39*K42/$E$43)</f>
        <v/>
      </c>
      <c r="M42" s="339"/>
      <c r="N42" s="286"/>
      <c r="O42" s="39"/>
      <c r="P42" s="22"/>
      <c r="Q42" s="45" t="s">
        <v>130</v>
      </c>
      <c r="R42" s="45" t="s">
        <v>128</v>
      </c>
      <c r="S42" s="45"/>
      <c r="T42" s="45"/>
      <c r="U42" s="45"/>
      <c r="V42" s="39"/>
      <c r="W42" s="39"/>
      <c r="X42" s="39"/>
      <c r="Y42" s="39"/>
      <c r="Z42" s="39"/>
      <c r="AA42" s="39"/>
      <c r="AB42" s="39"/>
      <c r="AC42" s="39"/>
      <c r="AD42" s="39"/>
    </row>
    <row r="43" spans="1:30" ht="10.5" customHeight="1">
      <c r="A43" s="322"/>
      <c r="B43" s="75"/>
      <c r="C43" s="75"/>
      <c r="D43" s="63"/>
      <c r="E43" s="68">
        <f>SUM(E39:E42)</f>
        <v>5</v>
      </c>
      <c r="F43" s="98"/>
      <c r="G43" s="89"/>
      <c r="H43" s="89"/>
      <c r="I43" s="90"/>
      <c r="J43" s="90"/>
      <c r="K43" s="90"/>
      <c r="L43" s="91"/>
      <c r="M43" s="91"/>
      <c r="N43" s="83"/>
      <c r="O43" s="39"/>
      <c r="P43" s="22"/>
      <c r="Q43" s="43"/>
      <c r="R43" s="39"/>
      <c r="S43" s="39"/>
      <c r="T43" s="39"/>
      <c r="U43" s="39"/>
      <c r="V43" s="39"/>
      <c r="W43" s="39"/>
      <c r="X43" s="39"/>
      <c r="Y43" s="39"/>
      <c r="Z43" s="39"/>
      <c r="AA43" s="39"/>
      <c r="AB43" s="39"/>
      <c r="AC43" s="39"/>
      <c r="AD43" s="39"/>
    </row>
    <row r="44" spans="1:30" ht="12" customHeight="1">
      <c r="A44" s="70"/>
      <c r="B44" s="92"/>
      <c r="C44" s="75"/>
      <c r="D44" s="68">
        <f>SUM(D10,D26,D20,D39:D42)</f>
        <v>26</v>
      </c>
      <c r="E44" s="62"/>
      <c r="F44" s="93"/>
      <c r="G44" s="93"/>
      <c r="H44" s="93"/>
      <c r="I44" s="90"/>
      <c r="J44" s="90"/>
      <c r="K44" s="90"/>
      <c r="L44" s="94"/>
      <c r="M44" s="91" t="s">
        <v>20</v>
      </c>
      <c r="N44" s="95">
        <f>SUM(N10,N14,N20,N26:N37,N39:N42)</f>
        <v>0</v>
      </c>
      <c r="O44" s="43"/>
      <c r="P44" s="39"/>
      <c r="Q44" s="43"/>
      <c r="R44" s="39"/>
      <c r="S44" s="39"/>
      <c r="T44" s="39"/>
      <c r="U44" s="39"/>
      <c r="V44" s="39"/>
      <c r="W44" s="39"/>
      <c r="X44" s="39"/>
      <c r="Y44" s="39"/>
      <c r="Z44" s="39"/>
      <c r="AA44" s="39"/>
      <c r="AB44" s="39"/>
      <c r="AC44" s="39"/>
      <c r="AD44" s="39"/>
    </row>
    <row r="45" spans="1:30" ht="3.75" customHeight="1" thickBot="1">
      <c r="C45" s="49"/>
      <c r="I45" s="58"/>
      <c r="J45" s="58"/>
      <c r="K45" s="58"/>
      <c r="L45" s="58"/>
      <c r="M45" s="58"/>
      <c r="N45" s="58"/>
      <c r="Q45" s="43"/>
    </row>
    <row r="46" spans="1:30" ht="14.25" customHeight="1" thickBot="1">
      <c r="A46" s="101" t="s">
        <v>21</v>
      </c>
      <c r="B46" s="101"/>
      <c r="C46" s="102"/>
      <c r="D46" s="103" t="s">
        <v>12</v>
      </c>
      <c r="E46" s="344"/>
      <c r="F46" s="345"/>
      <c r="G46" s="345"/>
      <c r="H46" s="346"/>
      <c r="I46" s="104" t="s">
        <v>132</v>
      </c>
      <c r="J46" s="105"/>
      <c r="K46" s="105"/>
      <c r="L46" s="105"/>
      <c r="M46" s="105"/>
      <c r="N46" s="105"/>
      <c r="O46" s="50"/>
      <c r="Q46" s="43"/>
    </row>
    <row r="47" spans="1:30">
      <c r="A47" s="101" t="s">
        <v>13</v>
      </c>
      <c r="B47" s="102"/>
      <c r="C47" s="66"/>
      <c r="D47" s="102"/>
      <c r="E47" s="102"/>
      <c r="F47" s="102"/>
      <c r="G47" s="102"/>
      <c r="H47" s="102"/>
      <c r="I47" s="102"/>
      <c r="J47" s="102"/>
      <c r="K47" s="102"/>
      <c r="L47" s="106"/>
      <c r="M47" s="106"/>
      <c r="N47" s="106"/>
      <c r="Q47" s="43"/>
    </row>
    <row r="48" spans="1:30" ht="11.25" customHeight="1">
      <c r="A48" s="347" t="s">
        <v>14</v>
      </c>
      <c r="B48" s="107" t="s">
        <v>137</v>
      </c>
      <c r="C48" s="348" t="s">
        <v>15</v>
      </c>
      <c r="D48" s="349" t="s">
        <v>16</v>
      </c>
      <c r="E48" s="349"/>
      <c r="F48" s="108"/>
      <c r="G48" s="151" t="str">
        <f>IF(E46="","",N44)</f>
        <v/>
      </c>
      <c r="H48" s="109"/>
      <c r="I48" s="81"/>
      <c r="J48" s="350" t="s">
        <v>15</v>
      </c>
      <c r="K48" s="351" t="str">
        <f>IF(D49="","",ROUNDDOWN((100+G48)/(D49/1000000),5))</f>
        <v/>
      </c>
      <c r="L48" s="351"/>
      <c r="M48" s="351"/>
      <c r="N48" s="351"/>
      <c r="O48" s="340"/>
      <c r="Q48" s="43"/>
    </row>
    <row r="49" spans="1:17" ht="11.25" customHeight="1">
      <c r="A49" s="347"/>
      <c r="B49" s="114" t="s">
        <v>138</v>
      </c>
      <c r="C49" s="348"/>
      <c r="D49" s="341" t="str">
        <f>IF(E46="","",E46)</f>
        <v/>
      </c>
      <c r="E49" s="341"/>
      <c r="F49" s="341"/>
      <c r="G49" s="341"/>
      <c r="H49" s="342" t="s">
        <v>124</v>
      </c>
      <c r="I49" s="342"/>
      <c r="J49" s="350"/>
      <c r="K49" s="351"/>
      <c r="L49" s="351"/>
      <c r="M49" s="351"/>
      <c r="N49" s="351"/>
      <c r="O49" s="340"/>
      <c r="Q49" s="43"/>
    </row>
    <row r="50" spans="1:17" s="51" customFormat="1" ht="11.25" customHeight="1">
      <c r="A50" s="343" t="s">
        <v>22</v>
      </c>
      <c r="B50" s="343"/>
      <c r="C50" s="343"/>
      <c r="D50" s="343"/>
      <c r="E50" s="343"/>
      <c r="F50" s="343"/>
      <c r="G50" s="343"/>
      <c r="H50" s="343"/>
      <c r="I50" s="343"/>
      <c r="J50" s="343"/>
      <c r="K50" s="343"/>
      <c r="L50" s="343"/>
      <c r="M50" s="343"/>
      <c r="N50" s="343"/>
      <c r="Q50" s="43"/>
    </row>
    <row r="51" spans="1:17">
      <c r="A51" s="102" t="s">
        <v>17</v>
      </c>
    </row>
    <row r="52" spans="1:17" s="51" customFormat="1" ht="10.5" customHeight="1">
      <c r="A52" s="52" t="s">
        <v>220</v>
      </c>
      <c r="B52" s="53"/>
      <c r="C52" s="40"/>
      <c r="D52" s="53"/>
      <c r="E52" s="53"/>
      <c r="F52" s="53"/>
      <c r="G52" s="53"/>
      <c r="H52" s="53"/>
      <c r="I52" s="53"/>
      <c r="J52" s="53"/>
      <c r="K52" s="53"/>
      <c r="L52" s="53"/>
      <c r="M52" s="53"/>
      <c r="N52" s="53"/>
    </row>
    <row r="53" spans="1:17" s="51" customFormat="1" ht="10.5">
      <c r="A53" s="52" t="s">
        <v>18</v>
      </c>
      <c r="B53" s="53"/>
      <c r="C53" s="53"/>
      <c r="D53" s="53"/>
      <c r="E53" s="53"/>
      <c r="F53" s="53"/>
      <c r="G53" s="53"/>
      <c r="H53" s="53"/>
      <c r="I53" s="53"/>
      <c r="J53" s="53"/>
      <c r="K53" s="53"/>
      <c r="L53" s="54"/>
      <c r="M53" s="54"/>
      <c r="N53" s="54"/>
    </row>
    <row r="54" spans="1:17" s="51" customFormat="1" ht="10.5">
      <c r="A54" s="278" t="s">
        <v>373</v>
      </c>
      <c r="B54" s="53"/>
      <c r="C54" s="53"/>
      <c r="D54" s="53"/>
      <c r="E54" s="53"/>
      <c r="F54" s="53"/>
      <c r="G54" s="53"/>
      <c r="H54" s="53"/>
      <c r="I54" s="53"/>
      <c r="J54" s="53"/>
      <c r="K54" s="53"/>
      <c r="L54" s="54"/>
      <c r="M54" s="54"/>
      <c r="N54" s="54"/>
    </row>
    <row r="55" spans="1:17" s="51" customFormat="1" ht="10.5">
      <c r="A55" s="278" t="s">
        <v>374</v>
      </c>
      <c r="B55" s="53"/>
      <c r="C55" s="53"/>
      <c r="D55" s="53"/>
      <c r="E55" s="53"/>
      <c r="F55" s="53"/>
      <c r="G55" s="53"/>
      <c r="H55" s="53"/>
      <c r="I55" s="53"/>
      <c r="J55" s="53"/>
      <c r="K55" s="53"/>
      <c r="L55" s="54"/>
      <c r="M55" s="54"/>
      <c r="N55" s="54"/>
    </row>
    <row r="56" spans="1:17" s="51" customFormat="1" ht="10.5" customHeight="1">
      <c r="A56" s="52" t="s">
        <v>139</v>
      </c>
      <c r="B56" s="55"/>
      <c r="C56" s="53"/>
      <c r="D56" s="55"/>
      <c r="E56" s="55"/>
      <c r="F56" s="55"/>
      <c r="G56" s="55"/>
      <c r="H56" s="55"/>
      <c r="I56" s="55"/>
      <c r="J56" s="55"/>
      <c r="K56" s="55"/>
      <c r="L56" s="56"/>
      <c r="M56" s="56"/>
      <c r="N56" s="56"/>
    </row>
    <row r="57" spans="1:17" s="51" customFormat="1" ht="10.5">
      <c r="A57" s="52"/>
      <c r="B57" s="53"/>
      <c r="C57" s="55"/>
      <c r="D57" s="53"/>
      <c r="E57" s="53"/>
      <c r="F57" s="53"/>
      <c r="G57" s="53"/>
      <c r="H57" s="53"/>
      <c r="I57" s="53"/>
      <c r="J57" s="53"/>
      <c r="K57" s="53"/>
      <c r="L57" s="53"/>
      <c r="M57" s="53"/>
      <c r="N57" s="53"/>
    </row>
    <row r="58" spans="1:17">
      <c r="C58" s="53"/>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B6vBvH6E3sri2clcgLdPpzLwtmsfuJ3zbtvUZiphGAUdR2CrqEAX/f1diCYkptCLvo4KG+oVBNUtATEhSbGJcA==" saltValue="QDBc6sw08Ww/Nz+VJNilPQ==" spinCount="100000" sheet="1" selectLockedCells="1"/>
  <mergeCells count="116">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L15:M15"/>
    <mergeCell ref="L16:M16"/>
    <mergeCell ref="L17:M17"/>
    <mergeCell ref="L14:M14"/>
    <mergeCell ref="E10:E13"/>
    <mergeCell ref="I10:I13"/>
    <mergeCell ref="J10:J13"/>
    <mergeCell ref="K10:K13"/>
    <mergeCell ref="L10:M13"/>
    <mergeCell ref="F13:H13"/>
    <mergeCell ref="B9:C9"/>
    <mergeCell ref="B18:C18"/>
    <mergeCell ref="B17:C17"/>
    <mergeCell ref="B16:C16"/>
    <mergeCell ref="B15:C15"/>
    <mergeCell ref="B14:C14"/>
    <mergeCell ref="B24:C24"/>
    <mergeCell ref="B23:C23"/>
    <mergeCell ref="B22:C22"/>
    <mergeCell ref="B20:C20"/>
    <mergeCell ref="B10:C13"/>
    <mergeCell ref="B21:C21"/>
    <mergeCell ref="O48:O49"/>
    <mergeCell ref="D49:G49"/>
    <mergeCell ref="H49:I49"/>
    <mergeCell ref="A50:N50"/>
    <mergeCell ref="L42:M42"/>
    <mergeCell ref="E46:H46"/>
    <mergeCell ref="A48:A49"/>
    <mergeCell ref="C48:C49"/>
    <mergeCell ref="D48:E48"/>
    <mergeCell ref="J48:J49"/>
    <mergeCell ref="K48:N49"/>
    <mergeCell ref="B42:C42"/>
    <mergeCell ref="F42:H42"/>
    <mergeCell ref="F40:H40"/>
    <mergeCell ref="B31:C31"/>
    <mergeCell ref="F31:H31"/>
    <mergeCell ref="L31:M31"/>
    <mergeCell ref="B32:C33"/>
    <mergeCell ref="E32:E33"/>
    <mergeCell ref="G32:H32"/>
    <mergeCell ref="L32:M32"/>
    <mergeCell ref="G33:H33"/>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s>
  <phoneticPr fontId="3"/>
  <dataValidations xWindow="296" yWindow="450" count="29">
    <dataValidation type="list" errorStyle="warning" allowBlank="1" showInputMessage="1" showErrorMessage="1" sqref="F42:H42" xr:uid="{00000000-0002-0000-0000-000000000000}">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xr:uid="{00000000-0002-0000-0000-000003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xr:uid="{00000000-0002-0000-0000-000004000000}">
      <formula1>0</formula1>
      <formula2>100</formula2>
    </dataValidation>
    <dataValidation type="list" errorStyle="warning" allowBlank="1" showInputMessage="1" showErrorMessage="1" sqref="G33:H33" xr:uid="{00000000-0002-0000-0000-000005000000}">
      <formula1>$Q$33:$R$33</formula1>
    </dataValidation>
    <dataValidation type="list" errorStyle="warning" allowBlank="1" showInputMessage="1" showErrorMessage="1" sqref="F26:H26" xr:uid="{00000000-0002-0000-0000-000006000000}">
      <formula1>$Q$26:$S$26</formula1>
    </dataValidation>
    <dataValidation type="list" errorStyle="warning" allowBlank="1" showInputMessage="1" showErrorMessage="1" sqref="F27:H27" xr:uid="{00000000-0002-0000-0000-000007000000}">
      <formula1>$Q$27:$T$27</formula1>
    </dataValidation>
    <dataValidation type="list" errorStyle="warning" allowBlank="1" showInputMessage="1" showErrorMessage="1" sqref="F28:H28" xr:uid="{00000000-0002-0000-0000-000008000000}">
      <formula1>$Q$28:$R$28</formula1>
    </dataValidation>
    <dataValidation type="list" errorStyle="warning" allowBlank="1" showInputMessage="1" showErrorMessage="1" sqref="F29:H29" xr:uid="{00000000-0002-0000-0000-000009000000}">
      <formula1>$Q$29:$R$29</formula1>
    </dataValidation>
    <dataValidation type="list" errorStyle="warning" allowBlank="1" showInputMessage="1" showErrorMessage="1" sqref="F30:H30" xr:uid="{00000000-0002-0000-0000-00000A000000}">
      <formula1>$Q$30:$S$30</formula1>
    </dataValidation>
    <dataValidation type="list" errorStyle="warning" allowBlank="1" showInputMessage="1" showErrorMessage="1" sqref="F31:H31" xr:uid="{00000000-0002-0000-0000-00000B000000}">
      <formula1>$Q$31:$S$31</formula1>
    </dataValidation>
    <dataValidation type="list" errorStyle="warning" allowBlank="1" showInputMessage="1" showErrorMessage="1" sqref="G32:H32" xr:uid="{00000000-0002-0000-0000-00000C000000}">
      <formula1>$Q$32:$R$32</formula1>
    </dataValidation>
    <dataValidation type="list" errorStyle="warning" allowBlank="1" showInputMessage="1" showErrorMessage="1" sqref="F34:H34" xr:uid="{00000000-0002-0000-0000-00000D000000}">
      <formula1>$Q$34:$S$34</formula1>
    </dataValidation>
    <dataValidation type="list" errorStyle="warning" allowBlank="1" showInputMessage="1" showErrorMessage="1" sqref="F35:H35" xr:uid="{00000000-0002-0000-0000-00000E000000}">
      <formula1>$Q$35:$R$35</formula1>
    </dataValidation>
    <dataValidation type="list" errorStyle="warning" allowBlank="1" showInputMessage="1" showErrorMessage="1" sqref="F36:H36" xr:uid="{00000000-0002-0000-0000-00000F000000}">
      <formula1>$Q$36:$T$36</formula1>
    </dataValidation>
    <dataValidation type="list" errorStyle="warning" allowBlank="1" showInputMessage="1" showErrorMessage="1" sqref="F37:H37" xr:uid="{00000000-0002-0000-0000-000010000000}">
      <formula1>$Q$37:$R$37</formula1>
    </dataValidation>
    <dataValidation type="list" errorStyle="warning" allowBlank="1" showInputMessage="1" showErrorMessage="1" sqref="F39:H39" xr:uid="{00000000-0002-0000-0000-000011000000}">
      <formula1>$Q$39:$R$39</formula1>
    </dataValidation>
    <dataValidation type="list" errorStyle="warning" allowBlank="1" showInputMessage="1" showErrorMessage="1" sqref="F40:H40" xr:uid="{00000000-0002-0000-0000-000012000000}">
      <formula1>$Q$40:$R$40</formula1>
    </dataValidation>
    <dataValidation type="list" errorStyle="warning" allowBlank="1" showInputMessage="1" showErrorMessage="1" sqref="F41:H41" xr:uid="{00000000-0002-0000-0000-000013000000}">
      <formula1>$Q$41:$R$41</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$Q$15:$R$15</formula1>
    </dataValidation>
    <dataValidation type="list" errorStyle="warning" allowBlank="1" showInputMessage="1" showErrorMessage="1" sqref="F16:H16" xr:uid="{00000000-0002-0000-0000-000016000000}">
      <formula1>$Q$16:$T$16</formula1>
    </dataValidation>
    <dataValidation type="list" errorStyle="warning" allowBlank="1" showInputMessage="1" showErrorMessage="1" sqref="F17:H17" xr:uid="{00000000-0002-0000-0000-000017000000}">
      <formula1>$Q$17:$R$17</formula1>
    </dataValidation>
    <dataValidation type="list" errorStyle="warning" allowBlank="1" showInputMessage="1" showErrorMessage="1" sqref="F18:H18" xr:uid="{00000000-0002-0000-0000-000018000000}">
      <formula1>$Q$18:$R$18</formula1>
    </dataValidation>
    <dataValidation type="list" errorStyle="warning" allowBlank="1" showErrorMessage="1" sqref="F20:H20" xr:uid="{00000000-0002-0000-0000-000019000000}">
      <formula1>$Q$20:$R$20</formula1>
    </dataValidation>
    <dataValidation type="list" errorStyle="warning" allowBlank="1" showInputMessage="1" showErrorMessage="1" sqref="F22:H22" xr:uid="{00000000-0002-0000-0000-00001A000000}">
      <formula1>$Q$22:$S$22</formula1>
    </dataValidation>
    <dataValidation type="list" errorStyle="warning" allowBlank="1" showInputMessage="1" showErrorMessage="1" sqref="F23:H23" xr:uid="{00000000-0002-0000-0000-00001B000000}">
      <formula1>$Q$23:$R$23</formula1>
    </dataValidation>
    <dataValidation type="list" errorStyle="warning" allowBlank="1" showInputMessage="1" showErrorMessage="1" sqref="F24:H24" xr:uid="{00000000-0002-0000-0000-00001C000000}">
      <formula1>$Q$24:$T$24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1"/>
  <sheetViews>
    <sheetView showGridLines="0" topLeftCell="A16" zoomScale="85" zoomScaleNormal="85" zoomScaleSheetLayoutView="100" workbookViewId="0">
      <selection activeCell="E7" sqref="E7"/>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26" hidden="1" customWidth="1" outlineLevel="1"/>
    <col min="26" max="27" width="9.125" style="8" hidden="1" customWidth="1" outlineLevel="1"/>
    <col min="28" max="28" width="9" style="8" collapsed="1"/>
    <col min="29" max="16384" width="9" style="8"/>
  </cols>
  <sheetData>
    <row r="1" spans="1:27" ht="9.75" customHeight="1">
      <c r="A1" s="160" t="s">
        <v>366</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02" t="s">
        <v>0</v>
      </c>
      <c r="I3" s="403"/>
      <c r="J3" s="403"/>
      <c r="K3" s="399">
        <f>'様式-共1-Ⅰ（土木）'!H2</f>
        <v>22061001</v>
      </c>
      <c r="L3" s="400"/>
      <c r="M3" s="400"/>
      <c r="N3" s="400"/>
      <c r="O3" s="400"/>
      <c r="P3" s="401"/>
      <c r="Q3" s="10"/>
      <c r="R3" s="5"/>
      <c r="S3" s="5"/>
      <c r="U3" s="26" t="s">
        <v>159</v>
      </c>
      <c r="V3" s="26" t="s">
        <v>160</v>
      </c>
      <c r="X3" s="26" t="s">
        <v>161</v>
      </c>
      <c r="Y3" s="26" t="s">
        <v>162</v>
      </c>
      <c r="Z3" s="8" t="s">
        <v>163</v>
      </c>
      <c r="AA3" s="8" t="s">
        <v>164</v>
      </c>
    </row>
    <row r="4" spans="1:27" ht="10.5" customHeight="1">
      <c r="C4" s="5"/>
      <c r="D4" s="5"/>
      <c r="E4" s="5"/>
      <c r="H4" s="6"/>
      <c r="I4" s="6"/>
      <c r="J4" s="29"/>
      <c r="K4" s="29"/>
      <c r="L4" s="29"/>
      <c r="M4" s="29"/>
      <c r="N4" s="29"/>
      <c r="O4" s="29"/>
      <c r="P4" s="29"/>
      <c r="Q4" s="7"/>
      <c r="R4" s="5"/>
      <c r="S4" s="5"/>
    </row>
    <row r="5" spans="1:27" ht="24" customHeight="1">
      <c r="A5" s="426" t="s">
        <v>141</v>
      </c>
      <c r="B5" s="426"/>
      <c r="C5" s="426"/>
      <c r="D5" s="426"/>
      <c r="E5" s="426"/>
      <c r="F5" s="426"/>
      <c r="G5" s="426"/>
      <c r="H5" s="426"/>
      <c r="I5" s="426"/>
      <c r="J5" s="426"/>
      <c r="K5" s="426"/>
      <c r="L5" s="426"/>
      <c r="M5" s="426"/>
      <c r="N5" s="426"/>
      <c r="O5" s="426"/>
      <c r="P5" s="426"/>
      <c r="Q5" s="426"/>
      <c r="R5" s="5"/>
      <c r="S5" s="5"/>
      <c r="U5" s="173" t="s">
        <v>208</v>
      </c>
      <c r="V5" s="26" t="s">
        <v>165</v>
      </c>
      <c r="W5" s="26" t="s">
        <v>166</v>
      </c>
      <c r="X5" s="26" t="s">
        <v>167</v>
      </c>
      <c r="Y5" s="26" t="s">
        <v>168</v>
      </c>
      <c r="Z5" s="26" t="s">
        <v>169</v>
      </c>
      <c r="AA5" s="26" t="s">
        <v>170</v>
      </c>
    </row>
    <row r="6" spans="1:27" ht="18" customHeight="1" thickBot="1">
      <c r="A6" s="433" t="s">
        <v>320</v>
      </c>
      <c r="B6" s="434"/>
      <c r="C6" s="435"/>
      <c r="D6" s="174"/>
      <c r="E6" s="174" t="s">
        <v>225</v>
      </c>
      <c r="F6" s="174" t="s">
        <v>204</v>
      </c>
      <c r="G6" s="477" t="s">
        <v>205</v>
      </c>
      <c r="H6" s="478"/>
      <c r="I6" s="478"/>
      <c r="J6" s="478"/>
      <c r="K6" s="478"/>
      <c r="L6" s="478"/>
      <c r="M6" s="478"/>
      <c r="N6" s="478"/>
      <c r="O6" s="478"/>
      <c r="P6" s="478"/>
      <c r="Q6" s="479"/>
      <c r="R6" s="5"/>
      <c r="S6" s="5"/>
      <c r="U6" s="173" t="s">
        <v>209</v>
      </c>
      <c r="Z6" s="26"/>
      <c r="AA6" s="26"/>
    </row>
    <row r="7" spans="1:27" ht="36" customHeight="1" thickBot="1">
      <c r="A7" s="436"/>
      <c r="B7" s="437"/>
      <c r="C7" s="438"/>
      <c r="D7" s="175" t="s">
        <v>211</v>
      </c>
      <c r="E7" s="176" t="s">
        <v>206</v>
      </c>
      <c r="F7" s="177" t="s">
        <v>203</v>
      </c>
      <c r="G7" s="442"/>
      <c r="H7" s="443"/>
      <c r="I7" s="443"/>
      <c r="J7" s="443"/>
      <c r="K7" s="443"/>
      <c r="L7" s="443"/>
      <c r="M7" s="443"/>
      <c r="N7" s="443"/>
      <c r="O7" s="443"/>
      <c r="P7" s="443"/>
      <c r="Q7" s="444"/>
      <c r="R7" s="5"/>
      <c r="S7" s="6"/>
      <c r="U7" s="173" t="s">
        <v>210</v>
      </c>
      <c r="V7" s="26" t="s">
        <v>94</v>
      </c>
      <c r="W7" s="26" t="s">
        <v>95</v>
      </c>
      <c r="X7" s="279" t="s">
        <v>380</v>
      </c>
      <c r="Y7" s="26" t="s">
        <v>128</v>
      </c>
      <c r="Z7" s="8" t="s">
        <v>172</v>
      </c>
      <c r="AA7" s="8" t="s">
        <v>173</v>
      </c>
    </row>
    <row r="8" spans="1:27" ht="36" customHeight="1" thickBot="1">
      <c r="A8" s="436"/>
      <c r="B8" s="437"/>
      <c r="C8" s="438"/>
      <c r="D8" s="175" t="s">
        <v>212</v>
      </c>
      <c r="E8" s="176" t="s">
        <v>206</v>
      </c>
      <c r="F8" s="177" t="s">
        <v>203</v>
      </c>
      <c r="G8" s="442"/>
      <c r="H8" s="443"/>
      <c r="I8" s="443"/>
      <c r="J8" s="443"/>
      <c r="K8" s="443"/>
      <c r="L8" s="443"/>
      <c r="M8" s="443"/>
      <c r="N8" s="443"/>
      <c r="O8" s="443"/>
      <c r="P8" s="443"/>
      <c r="Q8" s="444"/>
      <c r="R8" s="5"/>
      <c r="S8" s="6"/>
      <c r="U8" s="173" t="s">
        <v>329</v>
      </c>
      <c r="V8" s="26" t="s">
        <v>171</v>
      </c>
      <c r="W8" s="26" t="s">
        <v>96</v>
      </c>
      <c r="X8" s="26" t="s">
        <v>171</v>
      </c>
      <c r="Y8" s="26" t="s">
        <v>174</v>
      </c>
      <c r="Z8" s="8" t="s">
        <v>171</v>
      </c>
      <c r="AA8" s="8" t="s">
        <v>171</v>
      </c>
    </row>
    <row r="9" spans="1:27" ht="36" customHeight="1" thickBot="1">
      <c r="A9" s="439"/>
      <c r="B9" s="440"/>
      <c r="C9" s="441"/>
      <c r="D9" s="175" t="s">
        <v>213</v>
      </c>
      <c r="E9" s="176" t="s">
        <v>206</v>
      </c>
      <c r="F9" s="177" t="s">
        <v>203</v>
      </c>
      <c r="G9" s="442"/>
      <c r="H9" s="443"/>
      <c r="I9" s="443"/>
      <c r="J9" s="443"/>
      <c r="K9" s="443"/>
      <c r="L9" s="443"/>
      <c r="M9" s="443"/>
      <c r="N9" s="443"/>
      <c r="O9" s="443"/>
      <c r="P9" s="443"/>
      <c r="Q9" s="444"/>
      <c r="R9" s="5"/>
      <c r="S9" s="6"/>
      <c r="U9" s="173" t="s">
        <v>360</v>
      </c>
      <c r="Y9" s="26" t="s">
        <v>176</v>
      </c>
    </row>
    <row r="10" spans="1:27" ht="37.5" customHeight="1" thickBot="1">
      <c r="A10" s="447" t="s">
        <v>321</v>
      </c>
      <c r="B10" s="446" t="s">
        <v>23</v>
      </c>
      <c r="C10" s="450"/>
      <c r="D10" s="404" t="s">
        <v>24</v>
      </c>
      <c r="E10" s="405"/>
      <c r="F10" s="451" t="s">
        <v>91</v>
      </c>
      <c r="G10" s="452"/>
      <c r="H10" s="453"/>
      <c r="I10" s="178"/>
      <c r="J10" s="179"/>
      <c r="K10" s="180"/>
      <c r="L10" s="180"/>
      <c r="M10" s="180"/>
      <c r="N10" s="180"/>
      <c r="O10" s="181"/>
      <c r="P10" s="181"/>
      <c r="Q10" s="182"/>
      <c r="R10" s="5"/>
      <c r="S10" s="6"/>
      <c r="Y10" s="26" t="s">
        <v>177</v>
      </c>
    </row>
    <row r="11" spans="1:27" ht="39" customHeight="1" thickBot="1">
      <c r="A11" s="448"/>
      <c r="B11" s="445" t="s">
        <v>25</v>
      </c>
      <c r="C11" s="445"/>
      <c r="D11" s="459" t="s">
        <v>214</v>
      </c>
      <c r="E11" s="460"/>
      <c r="F11" s="460"/>
      <c r="G11" s="461"/>
      <c r="H11" s="462"/>
      <c r="I11" s="462"/>
      <c r="J11" s="463"/>
      <c r="K11" s="183" t="s">
        <v>175</v>
      </c>
      <c r="L11" s="427"/>
      <c r="M11" s="428"/>
      <c r="N11" s="428"/>
      <c r="O11" s="428"/>
      <c r="P11" s="428"/>
      <c r="Q11" s="429"/>
      <c r="R11" s="5"/>
      <c r="S11" s="6"/>
    </row>
    <row r="12" spans="1:27" ht="22.5" customHeight="1" thickBot="1">
      <c r="A12" s="448"/>
      <c r="B12" s="430" t="s">
        <v>60</v>
      </c>
      <c r="C12" s="431"/>
      <c r="D12" s="431"/>
      <c r="E12" s="431"/>
      <c r="F12" s="431"/>
      <c r="G12" s="431"/>
      <c r="H12" s="431"/>
      <c r="I12" s="431"/>
      <c r="J12" s="431"/>
      <c r="K12" s="431"/>
      <c r="L12" s="431"/>
      <c r="M12" s="431"/>
      <c r="N12" s="431"/>
      <c r="O12" s="431"/>
      <c r="P12" s="431"/>
      <c r="Q12" s="432"/>
      <c r="R12" s="5"/>
      <c r="S12" s="6"/>
    </row>
    <row r="13" spans="1:27" ht="22.5" customHeight="1" thickBot="1">
      <c r="A13" s="448"/>
      <c r="B13" s="445" t="s">
        <v>178</v>
      </c>
      <c r="C13" s="446"/>
      <c r="D13" s="427"/>
      <c r="E13" s="428"/>
      <c r="F13" s="428"/>
      <c r="G13" s="428"/>
      <c r="H13" s="428"/>
      <c r="I13" s="429"/>
      <c r="J13" s="184"/>
      <c r="K13" s="185"/>
      <c r="L13" s="185"/>
      <c r="M13" s="185"/>
      <c r="N13" s="185"/>
      <c r="O13" s="185"/>
      <c r="P13" s="185"/>
      <c r="Q13" s="186"/>
      <c r="R13" s="5"/>
      <c r="S13" s="6"/>
    </row>
    <row r="14" spans="1:27" ht="22.5" customHeight="1" thickBot="1">
      <c r="A14" s="448"/>
      <c r="B14" s="445" t="s">
        <v>126</v>
      </c>
      <c r="C14" s="446"/>
      <c r="D14" s="427"/>
      <c r="E14" s="428"/>
      <c r="F14" s="428"/>
      <c r="G14" s="428"/>
      <c r="H14" s="428"/>
      <c r="I14" s="428"/>
      <c r="J14" s="428"/>
      <c r="K14" s="428"/>
      <c r="L14" s="428"/>
      <c r="M14" s="428"/>
      <c r="N14" s="428"/>
      <c r="O14" s="428"/>
      <c r="P14" s="428"/>
      <c r="Q14" s="429"/>
      <c r="R14" s="5"/>
      <c r="S14" s="6"/>
    </row>
    <row r="15" spans="1:27" ht="32.25" customHeight="1" thickBot="1">
      <c r="A15" s="448"/>
      <c r="B15" s="454" t="s">
        <v>215</v>
      </c>
      <c r="C15" s="455"/>
      <c r="D15" s="456">
        <v>0</v>
      </c>
      <c r="E15" s="457"/>
      <c r="F15" s="457"/>
      <c r="G15" s="458"/>
      <c r="H15" s="408"/>
      <c r="I15" s="409"/>
      <c r="J15" s="409"/>
      <c r="K15" s="409"/>
      <c r="L15" s="409"/>
      <c r="M15" s="409"/>
      <c r="N15" s="409"/>
      <c r="O15" s="409"/>
      <c r="P15" s="409"/>
      <c r="Q15" s="410"/>
      <c r="R15" s="5"/>
      <c r="S15" s="6"/>
    </row>
    <row r="16" spans="1:27" ht="22.5" customHeight="1" thickBot="1">
      <c r="A16" s="448"/>
      <c r="B16" s="445" t="s">
        <v>143</v>
      </c>
      <c r="C16" s="446"/>
      <c r="D16" s="417"/>
      <c r="E16" s="418"/>
      <c r="F16" s="418"/>
      <c r="G16" s="418"/>
      <c r="H16" s="418"/>
      <c r="I16" s="418"/>
      <c r="J16" s="418"/>
      <c r="K16" s="418"/>
      <c r="L16" s="418"/>
      <c r="M16" s="418"/>
      <c r="N16" s="418"/>
      <c r="O16" s="418"/>
      <c r="P16" s="418"/>
      <c r="Q16" s="419"/>
      <c r="R16" s="5"/>
      <c r="S16" s="6"/>
    </row>
    <row r="17" spans="1:25" ht="60" customHeight="1" thickBot="1">
      <c r="A17" s="448"/>
      <c r="B17" s="445" t="s">
        <v>27</v>
      </c>
      <c r="C17" s="446"/>
      <c r="D17" s="420"/>
      <c r="E17" s="421"/>
      <c r="F17" s="421"/>
      <c r="G17" s="421"/>
      <c r="H17" s="421"/>
      <c r="I17" s="421"/>
      <c r="J17" s="421"/>
      <c r="K17" s="421"/>
      <c r="L17" s="421"/>
      <c r="M17" s="421"/>
      <c r="N17" s="421"/>
      <c r="O17" s="421"/>
      <c r="P17" s="421"/>
      <c r="Q17" s="422"/>
      <c r="R17" s="5"/>
      <c r="S17" s="6"/>
    </row>
    <row r="18" spans="1:25" ht="23.25" customHeight="1" thickBot="1">
      <c r="A18" s="448"/>
      <c r="B18" s="445" t="s">
        <v>127</v>
      </c>
      <c r="C18" s="446"/>
      <c r="D18" s="423"/>
      <c r="E18" s="424"/>
      <c r="F18" s="424"/>
      <c r="G18" s="424"/>
      <c r="H18" s="187" t="s">
        <v>179</v>
      </c>
      <c r="I18" s="424"/>
      <c r="J18" s="424"/>
      <c r="K18" s="424"/>
      <c r="L18" s="424"/>
      <c r="M18" s="424"/>
      <c r="N18" s="424"/>
      <c r="O18" s="424"/>
      <c r="P18" s="424"/>
      <c r="Q18" s="425"/>
      <c r="R18" s="5"/>
      <c r="S18" s="6"/>
    </row>
    <row r="19" spans="1:25" ht="23.25" customHeight="1" thickBot="1">
      <c r="A19" s="449"/>
      <c r="B19" s="445" t="s">
        <v>166</v>
      </c>
      <c r="C19" s="446"/>
      <c r="D19" s="406" t="s">
        <v>97</v>
      </c>
      <c r="E19" s="407"/>
      <c r="F19" s="411" t="s">
        <v>28</v>
      </c>
      <c r="G19" s="412"/>
      <c r="H19" s="412"/>
      <c r="I19" s="412"/>
      <c r="J19" s="412"/>
      <c r="K19" s="412"/>
      <c r="L19" s="412"/>
      <c r="M19" s="412"/>
      <c r="N19" s="413"/>
      <c r="O19" s="414"/>
      <c r="P19" s="415"/>
      <c r="Q19" s="416"/>
      <c r="R19" s="5"/>
      <c r="S19" s="6"/>
    </row>
    <row r="20" spans="1:25" ht="27" customHeight="1" thickBot="1">
      <c r="A20" s="499" t="s">
        <v>376</v>
      </c>
      <c r="B20" s="500"/>
      <c r="C20" s="501"/>
      <c r="D20" s="475" t="s">
        <v>377</v>
      </c>
      <c r="E20" s="476"/>
      <c r="F20" s="505" t="s">
        <v>180</v>
      </c>
      <c r="G20" s="506"/>
      <c r="H20" s="507"/>
      <c r="I20" s="464" t="s">
        <v>379</v>
      </c>
      <c r="J20" s="465"/>
      <c r="K20" s="466"/>
      <c r="L20" s="467"/>
      <c r="M20" s="468"/>
      <c r="N20" s="468"/>
      <c r="O20" s="468"/>
      <c r="P20" s="468"/>
      <c r="Q20" s="469"/>
      <c r="R20" s="5"/>
      <c r="S20" s="6"/>
    </row>
    <row r="21" spans="1:25" ht="39" customHeight="1" thickBot="1">
      <c r="A21" s="502"/>
      <c r="B21" s="503"/>
      <c r="C21" s="504"/>
      <c r="D21" s="473" t="s">
        <v>378</v>
      </c>
      <c r="E21" s="474"/>
      <c r="F21" s="470"/>
      <c r="G21" s="471"/>
      <c r="H21" s="471"/>
      <c r="I21" s="471"/>
      <c r="J21" s="471"/>
      <c r="K21" s="471"/>
      <c r="L21" s="471"/>
      <c r="M21" s="471"/>
      <c r="N21" s="471"/>
      <c r="O21" s="471"/>
      <c r="P21" s="471"/>
      <c r="Q21" s="472"/>
      <c r="R21" s="5"/>
      <c r="S21" s="6"/>
    </row>
    <row r="22" spans="1:25" ht="39" customHeight="1" thickBot="1">
      <c r="A22" s="484" t="s">
        <v>322</v>
      </c>
      <c r="B22" s="485"/>
      <c r="C22" s="486"/>
      <c r="D22" s="487" t="s">
        <v>142</v>
      </c>
      <c r="E22" s="488"/>
      <c r="F22" s="489"/>
      <c r="G22" s="489"/>
      <c r="H22" s="489"/>
      <c r="I22" s="488"/>
      <c r="J22" s="488"/>
      <c r="K22" s="488"/>
      <c r="L22" s="490"/>
      <c r="M22" s="406" t="s">
        <v>98</v>
      </c>
      <c r="N22" s="483"/>
      <c r="O22" s="483"/>
      <c r="P22" s="483"/>
      <c r="Q22" s="407"/>
      <c r="R22" s="5"/>
      <c r="S22" s="6"/>
    </row>
    <row r="23" spans="1:25" ht="39" customHeight="1" thickBot="1">
      <c r="A23" s="480" t="s">
        <v>323</v>
      </c>
      <c r="B23" s="481"/>
      <c r="C23" s="482"/>
      <c r="D23" s="497" t="s">
        <v>31</v>
      </c>
      <c r="E23" s="498"/>
      <c r="F23" s="406" t="s">
        <v>91</v>
      </c>
      <c r="G23" s="483"/>
      <c r="H23" s="407"/>
      <c r="I23" s="491" t="s">
        <v>32</v>
      </c>
      <c r="J23" s="492"/>
      <c r="K23" s="492"/>
      <c r="L23" s="492"/>
      <c r="M23" s="493"/>
      <c r="N23" s="494"/>
      <c r="O23" s="495"/>
      <c r="P23" s="495"/>
      <c r="Q23" s="496"/>
      <c r="R23" s="5"/>
      <c r="S23" s="6"/>
    </row>
    <row r="24" spans="1:25" ht="39" customHeight="1" thickBot="1">
      <c r="A24" s="480" t="s">
        <v>324</v>
      </c>
      <c r="B24" s="481"/>
      <c r="C24" s="482"/>
      <c r="D24" s="497" t="s">
        <v>84</v>
      </c>
      <c r="E24" s="498"/>
      <c r="F24" s="406" t="s">
        <v>180</v>
      </c>
      <c r="G24" s="483"/>
      <c r="H24" s="407"/>
      <c r="I24" s="188"/>
      <c r="J24" s="189"/>
      <c r="K24" s="189"/>
      <c r="L24" s="189"/>
      <c r="M24" s="189"/>
      <c r="N24" s="190"/>
      <c r="O24" s="190"/>
      <c r="P24" s="190"/>
      <c r="Q24" s="191"/>
      <c r="R24" s="5"/>
      <c r="S24" s="6"/>
    </row>
    <row r="25" spans="1:25" s="16" customFormat="1" ht="6.75" customHeight="1" thickBot="1">
      <c r="A25" s="192"/>
      <c r="B25" s="192"/>
      <c r="C25" s="192"/>
      <c r="D25" s="193"/>
      <c r="E25" s="193"/>
      <c r="F25" s="194"/>
      <c r="G25" s="13"/>
      <c r="H25" s="13"/>
      <c r="I25" s="13"/>
      <c r="J25" s="13"/>
      <c r="K25" s="13"/>
      <c r="L25" s="13"/>
      <c r="M25" s="13"/>
      <c r="N25" s="13"/>
      <c r="O25" s="13"/>
      <c r="P25" s="13"/>
      <c r="Q25" s="13"/>
      <c r="R25" s="31"/>
      <c r="S25" s="31"/>
      <c r="U25" s="27"/>
      <c r="V25" s="27"/>
      <c r="W25" s="27"/>
      <c r="X25" s="27"/>
      <c r="Y25" s="27"/>
    </row>
    <row r="26" spans="1:25" s="16" customFormat="1" ht="14.25" customHeight="1" thickBot="1">
      <c r="A26" s="14" t="s">
        <v>40</v>
      </c>
      <c r="B26" s="15"/>
      <c r="C26" s="16" t="s">
        <v>41</v>
      </c>
      <c r="G26" s="17"/>
      <c r="R26" s="31"/>
      <c r="S26" s="31"/>
      <c r="U26" s="27"/>
      <c r="V26" s="27"/>
      <c r="W26" s="27"/>
      <c r="X26" s="27"/>
      <c r="Y26" s="27"/>
    </row>
    <row r="27" spans="1:25" s="16" customFormat="1" ht="14.25" customHeight="1" thickBot="1">
      <c r="A27" s="14"/>
      <c r="B27" s="18"/>
      <c r="C27" s="16" t="s">
        <v>42</v>
      </c>
      <c r="G27" s="17"/>
      <c r="R27" s="31"/>
      <c r="S27" s="31"/>
      <c r="U27" s="27"/>
      <c r="V27" s="27"/>
      <c r="W27" s="27"/>
      <c r="X27" s="27"/>
      <c r="Y27" s="27"/>
    </row>
    <row r="28" spans="1:25" s="16" customFormat="1" ht="14.25" customHeight="1">
      <c r="A28" s="19" t="s">
        <v>43</v>
      </c>
      <c r="B28" s="16" t="s">
        <v>44</v>
      </c>
      <c r="R28" s="31"/>
      <c r="S28" s="31"/>
      <c r="U28" s="27"/>
      <c r="V28" s="27"/>
      <c r="W28" s="27"/>
      <c r="X28" s="27"/>
      <c r="Y28" s="27"/>
    </row>
    <row r="29" spans="1:25" ht="14.25" customHeight="1">
      <c r="A29" s="19" t="s">
        <v>45</v>
      </c>
      <c r="B29" s="398" t="s">
        <v>375</v>
      </c>
      <c r="C29" s="398"/>
      <c r="D29" s="398"/>
      <c r="E29" s="398"/>
      <c r="F29" s="398"/>
      <c r="G29" s="398"/>
      <c r="H29" s="398"/>
      <c r="I29" s="398"/>
      <c r="J29" s="398"/>
      <c r="K29" s="398"/>
      <c r="L29" s="398"/>
      <c r="M29" s="398"/>
      <c r="N29" s="16"/>
      <c r="O29" s="16"/>
      <c r="P29" s="16"/>
      <c r="Q29" s="16"/>
      <c r="R29" s="5"/>
      <c r="S29" s="5"/>
    </row>
    <row r="30" spans="1:25">
      <c r="R30" s="5"/>
      <c r="S30" s="5"/>
    </row>
    <row r="31" spans="1:25">
      <c r="R31" s="5"/>
      <c r="S31" s="5"/>
    </row>
  </sheetData>
  <sheetProtection sheet="1" selectLockedCells="1"/>
  <mergeCells count="54">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 ref="I20:K20"/>
    <mergeCell ref="L20:Q20"/>
    <mergeCell ref="F21:Q21"/>
    <mergeCell ref="D21:E21"/>
    <mergeCell ref="D20:E20"/>
    <mergeCell ref="A10:A19"/>
    <mergeCell ref="B10:C10"/>
    <mergeCell ref="F10:H10"/>
    <mergeCell ref="B11:C11"/>
    <mergeCell ref="B15:C15"/>
    <mergeCell ref="D15:G15"/>
    <mergeCell ref="B16:C16"/>
    <mergeCell ref="B19:C19"/>
    <mergeCell ref="B17:C17"/>
    <mergeCell ref="B18:C18"/>
    <mergeCell ref="D11:F11"/>
    <mergeCell ref="G11:J11"/>
    <mergeCell ref="G9:Q9"/>
    <mergeCell ref="B13:C13"/>
    <mergeCell ref="D13:I13"/>
    <mergeCell ref="B14:C14"/>
    <mergeCell ref="D14:Q1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s>
  <phoneticPr fontId="3"/>
  <dataValidations count="10">
    <dataValidation allowBlank="1" showInputMessage="1" showErrorMessage="1" prompt="入力は_x000a_西暦/月/日" sqref="D18:G18 L20:Q20 I18:Q18 N23:N24"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list" errorStyle="warning" allowBlank="1" showInputMessage="1" showErrorMessage="1" sqref="F7:F9" xr:uid="{00000000-0002-0000-0100-000002000000}">
      <formula1>$U$5:$U$9</formula1>
    </dataValidation>
    <dataValidation type="whole" allowBlank="1" showInputMessage="1" showErrorMessage="1" sqref="E7:E9" xr:uid="{00000000-0002-0000-0100-000003000000}">
      <formula1>0</formula1>
      <formula2>100</formula2>
    </dataValidation>
    <dataValidation type="list" errorStyle="warning" allowBlank="1" showInputMessage="1" showErrorMessage="1" sqref="F10:H10" xr:uid="{00000000-0002-0000-0100-000004000000}">
      <formula1>$V$7:$V$8</formula1>
    </dataValidation>
    <dataValidation type="list" errorStyle="warning" allowBlank="1" showInputMessage="1" showErrorMessage="1" sqref="F20:H20" xr:uid="{00000000-0002-0000-0100-000005000000}">
      <formula1>$X$7:$X$8</formula1>
    </dataValidation>
    <dataValidation type="list" errorStyle="warning" allowBlank="1" showInputMessage="1" showErrorMessage="1" sqref="M22:Q22" xr:uid="{00000000-0002-0000-0100-000006000000}">
      <formula1>$Y$7:$Y$10</formula1>
    </dataValidation>
    <dataValidation type="list" errorStyle="warning" allowBlank="1" showErrorMessage="1" sqref="F23:H23" xr:uid="{00000000-0002-0000-0100-000007000000}">
      <formula1>$Z$7:$Z$8</formula1>
    </dataValidation>
    <dataValidation type="list" errorStyle="warning" allowBlank="1" showErrorMessage="1" sqref="F24:H24" xr:uid="{00000000-0002-0000-0100-000008000000}">
      <formula1>$AA$7:$AA$8</formula1>
    </dataValidation>
    <dataValidation type="list" errorStyle="warning" allowBlank="1" showInputMessage="1" showErrorMessage="1" sqref="D19:E19"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813D-4AE3-4025-BBD7-8315796C862B}">
  <dimension ref="A1:Y119"/>
  <sheetViews>
    <sheetView showGridLines="0" zoomScale="85" zoomScaleNormal="85" zoomScaleSheetLayoutView="100" workbookViewId="0">
      <selection activeCell="E35" sqref="E35:M3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45" t="s">
        <v>367</v>
      </c>
      <c r="B1" s="116"/>
      <c r="C1" s="116"/>
      <c r="D1" s="116"/>
      <c r="E1" s="116"/>
      <c r="F1" s="171"/>
      <c r="G1" s="116"/>
      <c r="H1" s="116"/>
      <c r="I1" s="116"/>
      <c r="J1" s="116"/>
      <c r="K1" s="116"/>
      <c r="L1" s="116"/>
      <c r="M1" s="118"/>
      <c r="N1" s="116"/>
      <c r="O1" s="116"/>
      <c r="P1" s="119"/>
      <c r="Q1" s="119"/>
    </row>
    <row r="2" spans="1:25" ht="14.25" thickBot="1">
      <c r="A2" s="116"/>
      <c r="B2" s="116"/>
      <c r="C2" s="116"/>
      <c r="D2" s="116"/>
      <c r="E2" s="119"/>
      <c r="F2" s="276" t="s">
        <v>0</v>
      </c>
      <c r="G2" s="292">
        <f>'様式-共1-Ⅰ（土木）'!H2</f>
        <v>22061001</v>
      </c>
      <c r="H2" s="293"/>
      <c r="I2" s="293"/>
      <c r="J2" s="293"/>
      <c r="K2" s="293"/>
      <c r="L2" s="294"/>
      <c r="M2" s="120"/>
      <c r="N2" s="116"/>
      <c r="O2" s="116"/>
      <c r="P2" s="119"/>
      <c r="Q2" s="119"/>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ht="24" customHeight="1" thickBot="1">
      <c r="A4" s="608" t="s">
        <v>46</v>
      </c>
      <c r="B4" s="608"/>
      <c r="C4" s="608"/>
      <c r="D4" s="608"/>
      <c r="E4" s="608"/>
      <c r="F4" s="608"/>
      <c r="G4" s="608"/>
      <c r="H4" s="608"/>
      <c r="I4" s="608"/>
      <c r="J4" s="608"/>
      <c r="K4" s="608"/>
      <c r="L4" s="608"/>
      <c r="M4" s="608"/>
      <c r="N4" s="116"/>
      <c r="O4" s="116"/>
      <c r="P4" s="119"/>
      <c r="Q4" s="119" t="s">
        <v>164</v>
      </c>
    </row>
    <row r="5" spans="1:25" ht="18" customHeight="1" thickBot="1">
      <c r="A5" s="117"/>
      <c r="B5" s="32"/>
      <c r="C5" s="609" t="s">
        <v>100</v>
      </c>
      <c r="D5" s="610"/>
      <c r="E5" s="610"/>
      <c r="F5" s="610"/>
      <c r="G5" s="610"/>
      <c r="H5" s="610"/>
      <c r="I5" s="610"/>
      <c r="J5" s="610"/>
      <c r="K5" s="611"/>
      <c r="L5" s="32"/>
      <c r="M5" s="32"/>
      <c r="N5" s="116"/>
      <c r="O5" s="116"/>
      <c r="P5" s="119"/>
      <c r="Q5" s="119" t="s">
        <v>94</v>
      </c>
    </row>
    <row r="6" spans="1:25" ht="6" customHeight="1" thickBot="1">
      <c r="A6" s="117"/>
      <c r="B6" s="32"/>
      <c r="C6" s="117"/>
      <c r="D6" s="33"/>
      <c r="E6" s="33"/>
      <c r="F6" s="33"/>
      <c r="G6" s="33"/>
      <c r="H6" s="33"/>
      <c r="I6" s="33"/>
      <c r="J6" s="33"/>
      <c r="K6" s="33"/>
      <c r="L6" s="32"/>
      <c r="M6" s="32"/>
      <c r="N6" s="116"/>
      <c r="O6" s="116"/>
      <c r="P6" s="119"/>
      <c r="Q6" s="119" t="s">
        <v>128</v>
      </c>
    </row>
    <row r="7" spans="1:25" ht="27" customHeight="1" thickBot="1">
      <c r="A7" s="508" t="s">
        <v>101</v>
      </c>
      <c r="B7" s="509"/>
      <c r="C7" s="510"/>
      <c r="D7" s="195" t="s">
        <v>47</v>
      </c>
      <c r="E7" s="612"/>
      <c r="F7" s="541"/>
      <c r="G7" s="196"/>
      <c r="H7" s="197"/>
      <c r="I7" s="197"/>
      <c r="J7" s="197"/>
      <c r="K7" s="197"/>
      <c r="L7" s="197"/>
      <c r="M7" s="198"/>
      <c r="N7" s="116"/>
      <c r="O7" s="121"/>
      <c r="P7" s="119"/>
      <c r="Q7" s="119"/>
    </row>
    <row r="8" spans="1:25" ht="27" customHeight="1" thickBot="1">
      <c r="A8" s="511"/>
      <c r="B8" s="512"/>
      <c r="C8" s="513"/>
      <c r="D8" s="199" t="s">
        <v>48</v>
      </c>
      <c r="E8" s="545" t="s">
        <v>99</v>
      </c>
      <c r="F8" s="546"/>
      <c r="G8" s="200"/>
      <c r="H8" s="201"/>
      <c r="I8" s="201"/>
      <c r="J8" s="201"/>
      <c r="K8" s="201"/>
      <c r="L8" s="202"/>
      <c r="M8" s="203"/>
      <c r="N8" s="116"/>
      <c r="O8" s="121"/>
      <c r="P8" s="119"/>
      <c r="Q8" s="119"/>
    </row>
    <row r="9" spans="1:25" ht="27" customHeight="1" thickBot="1">
      <c r="A9" s="508" t="s">
        <v>102</v>
      </c>
      <c r="B9" s="509"/>
      <c r="C9" s="510"/>
      <c r="D9" s="195" t="s">
        <v>47</v>
      </c>
      <c r="E9" s="577"/>
      <c r="F9" s="578"/>
      <c r="G9" s="579" t="s">
        <v>224</v>
      </c>
      <c r="H9" s="580"/>
      <c r="I9" s="580"/>
      <c r="J9" s="580"/>
      <c r="K9" s="581"/>
      <c r="L9" s="582" t="s">
        <v>202</v>
      </c>
      <c r="M9" s="583"/>
      <c r="N9" s="116"/>
      <c r="O9" s="121"/>
      <c r="P9" s="119"/>
      <c r="Q9" s="119"/>
    </row>
    <row r="10" spans="1:25" ht="27" customHeight="1">
      <c r="A10" s="511"/>
      <c r="B10" s="512"/>
      <c r="C10" s="513"/>
      <c r="D10" s="204" t="s">
        <v>48</v>
      </c>
      <c r="E10" s="584" t="s">
        <v>73</v>
      </c>
      <c r="F10" s="585"/>
      <c r="G10" s="205" t="s">
        <v>74</v>
      </c>
      <c r="H10" s="205"/>
      <c r="I10" s="205"/>
      <c r="J10" s="205"/>
      <c r="K10" s="205"/>
      <c r="L10" s="205"/>
      <c r="M10" s="206"/>
      <c r="N10" s="116"/>
      <c r="O10" s="116"/>
      <c r="P10" s="119"/>
      <c r="Q10" s="119"/>
    </row>
    <row r="11" spans="1:25" ht="15" customHeight="1" thickBot="1">
      <c r="A11" s="207"/>
      <c r="B11" s="208"/>
      <c r="C11" s="208"/>
      <c r="D11" s="171"/>
      <c r="E11" s="171"/>
      <c r="F11" s="171"/>
      <c r="G11" s="202"/>
      <c r="H11" s="202"/>
      <c r="I11" s="202"/>
      <c r="J11" s="202"/>
      <c r="K11" s="202"/>
      <c r="L11" s="202"/>
      <c r="M11" s="209"/>
      <c r="N11" s="116"/>
      <c r="O11" s="116"/>
      <c r="P11" s="119"/>
      <c r="Q11" s="119"/>
    </row>
    <row r="12" spans="1:25" ht="27" customHeight="1" thickBot="1">
      <c r="A12" s="586" t="s">
        <v>325</v>
      </c>
      <c r="B12" s="587"/>
      <c r="C12" s="210" t="s">
        <v>49</v>
      </c>
      <c r="D12" s="211" t="s">
        <v>24</v>
      </c>
      <c r="E12" s="545" t="s">
        <v>91</v>
      </c>
      <c r="F12" s="546"/>
      <c r="G12" s="196"/>
      <c r="H12" s="197"/>
      <c r="I12" s="197"/>
      <c r="J12" s="197"/>
      <c r="K12" s="197"/>
      <c r="L12" s="197"/>
      <c r="M12" s="198"/>
      <c r="N12" s="116"/>
      <c r="O12" s="121"/>
      <c r="P12" s="119"/>
      <c r="Q12" s="119"/>
    </row>
    <row r="13" spans="1:25" ht="36" customHeight="1" thickBot="1">
      <c r="A13" s="588"/>
      <c r="B13" s="589"/>
      <c r="C13" s="212" t="s">
        <v>50</v>
      </c>
      <c r="D13" s="592" t="s">
        <v>26</v>
      </c>
      <c r="E13" s="512"/>
      <c r="F13" s="593"/>
      <c r="G13" s="594"/>
      <c r="H13" s="213" t="s">
        <v>175</v>
      </c>
      <c r="I13" s="595"/>
      <c r="J13" s="596"/>
      <c r="K13" s="596"/>
      <c r="L13" s="596"/>
      <c r="M13" s="597"/>
      <c r="N13" s="116"/>
      <c r="O13" s="116"/>
      <c r="P13" s="119"/>
      <c r="Q13" s="119"/>
    </row>
    <row r="14" spans="1:25" ht="18" customHeight="1" thickBot="1">
      <c r="A14" s="588"/>
      <c r="B14" s="589"/>
      <c r="C14" s="598" t="s">
        <v>70</v>
      </c>
      <c r="D14" s="599"/>
      <c r="E14" s="599"/>
      <c r="F14" s="599"/>
      <c r="G14" s="599"/>
      <c r="H14" s="599"/>
      <c r="I14" s="599"/>
      <c r="J14" s="599"/>
      <c r="K14" s="599"/>
      <c r="L14" s="599"/>
      <c r="M14" s="600"/>
      <c r="N14" s="116"/>
      <c r="O14" s="116"/>
      <c r="P14" s="119"/>
      <c r="Q14" s="119"/>
    </row>
    <row r="15" spans="1:25" ht="18" customHeight="1" thickBot="1">
      <c r="A15" s="588"/>
      <c r="B15" s="589"/>
      <c r="C15" s="214" t="s">
        <v>178</v>
      </c>
      <c r="D15" s="601"/>
      <c r="E15" s="602"/>
      <c r="F15" s="603"/>
      <c r="G15" s="215"/>
      <c r="H15" s="216"/>
      <c r="I15" s="216"/>
      <c r="J15" s="216"/>
      <c r="K15" s="216"/>
      <c r="L15" s="216"/>
      <c r="M15" s="217"/>
      <c r="N15" s="116"/>
      <c r="O15" s="116"/>
      <c r="P15" s="119"/>
      <c r="Q15" s="119"/>
    </row>
    <row r="16" spans="1:25" ht="18" customHeight="1" thickBot="1">
      <c r="A16" s="588"/>
      <c r="B16" s="589"/>
      <c r="C16" s="218" t="s">
        <v>252</v>
      </c>
      <c r="D16" s="601"/>
      <c r="E16" s="602"/>
      <c r="F16" s="602"/>
      <c r="G16" s="602"/>
      <c r="H16" s="602"/>
      <c r="I16" s="602"/>
      <c r="J16" s="602"/>
      <c r="K16" s="602"/>
      <c r="L16" s="602"/>
      <c r="M16" s="603"/>
      <c r="N16" s="116"/>
      <c r="O16" s="116"/>
      <c r="P16" s="119"/>
      <c r="Q16" s="119"/>
    </row>
    <row r="17" spans="1:17" ht="27" customHeight="1" thickBot="1">
      <c r="A17" s="588"/>
      <c r="B17" s="589"/>
      <c r="C17" s="218" t="s">
        <v>253</v>
      </c>
      <c r="D17" s="604">
        <v>0</v>
      </c>
      <c r="E17" s="605"/>
      <c r="F17" s="219"/>
      <c r="G17" s="606"/>
      <c r="H17" s="606"/>
      <c r="I17" s="606"/>
      <c r="J17" s="606"/>
      <c r="K17" s="606"/>
      <c r="L17" s="606"/>
      <c r="M17" s="607"/>
      <c r="N17" s="116"/>
      <c r="O17" s="116"/>
      <c r="P17" s="119"/>
      <c r="Q17" s="119"/>
    </row>
    <row r="18" spans="1:17" ht="18" customHeight="1" thickBot="1">
      <c r="A18" s="588"/>
      <c r="B18" s="589"/>
      <c r="C18" s="214" t="s">
        <v>154</v>
      </c>
      <c r="D18" s="574"/>
      <c r="E18" s="575"/>
      <c r="F18" s="575"/>
      <c r="G18" s="575"/>
      <c r="H18" s="575"/>
      <c r="I18" s="575"/>
      <c r="J18" s="575"/>
      <c r="K18" s="575"/>
      <c r="L18" s="575"/>
      <c r="M18" s="576"/>
      <c r="N18" s="116"/>
      <c r="O18" s="116"/>
      <c r="P18" s="119"/>
      <c r="Q18" s="119"/>
    </row>
    <row r="19" spans="1:17" ht="46.5" customHeight="1" thickBot="1">
      <c r="A19" s="588"/>
      <c r="B19" s="589"/>
      <c r="C19" s="214" t="s">
        <v>254</v>
      </c>
      <c r="D19" s="571"/>
      <c r="E19" s="572"/>
      <c r="F19" s="572"/>
      <c r="G19" s="572"/>
      <c r="H19" s="572"/>
      <c r="I19" s="572"/>
      <c r="J19" s="572"/>
      <c r="K19" s="572"/>
      <c r="L19" s="572"/>
      <c r="M19" s="573"/>
      <c r="N19" s="116"/>
      <c r="O19" s="116"/>
      <c r="P19" s="119"/>
      <c r="Q19" s="119"/>
    </row>
    <row r="20" spans="1:17" ht="18" customHeight="1" thickBot="1">
      <c r="A20" s="588"/>
      <c r="B20" s="589"/>
      <c r="C20" s="214" t="s">
        <v>155</v>
      </c>
      <c r="D20" s="568"/>
      <c r="E20" s="569"/>
      <c r="F20" s="220" t="s">
        <v>80</v>
      </c>
      <c r="G20" s="569"/>
      <c r="H20" s="569"/>
      <c r="I20" s="569"/>
      <c r="J20" s="569"/>
      <c r="K20" s="569"/>
      <c r="L20" s="569"/>
      <c r="M20" s="570"/>
      <c r="N20" s="116"/>
      <c r="O20" s="116"/>
      <c r="P20" s="119"/>
      <c r="Q20" s="119"/>
    </row>
    <row r="21" spans="1:17" ht="18" customHeight="1" thickBot="1">
      <c r="A21" s="588"/>
      <c r="B21" s="589"/>
      <c r="C21" s="214" t="s">
        <v>88</v>
      </c>
      <c r="D21" s="542"/>
      <c r="E21" s="543"/>
      <c r="F21" s="543"/>
      <c r="G21" s="543"/>
      <c r="H21" s="543"/>
      <c r="I21" s="543"/>
      <c r="J21" s="543"/>
      <c r="K21" s="543"/>
      <c r="L21" s="543"/>
      <c r="M21" s="544"/>
      <c r="N21" s="122"/>
      <c r="O21" s="122"/>
      <c r="P21" s="116"/>
      <c r="Q21" s="116"/>
    </row>
    <row r="22" spans="1:17" ht="18" customHeight="1" thickBot="1">
      <c r="A22" s="588"/>
      <c r="B22" s="589"/>
      <c r="C22" s="214" t="s">
        <v>156</v>
      </c>
      <c r="D22" s="568"/>
      <c r="E22" s="569"/>
      <c r="F22" s="220" t="s">
        <v>80</v>
      </c>
      <c r="G22" s="569"/>
      <c r="H22" s="569"/>
      <c r="I22" s="569"/>
      <c r="J22" s="569"/>
      <c r="K22" s="569"/>
      <c r="L22" s="569"/>
      <c r="M22" s="570"/>
      <c r="N22" s="123"/>
      <c r="O22" s="123"/>
      <c r="P22" s="116"/>
      <c r="Q22" s="116"/>
    </row>
    <row r="23" spans="1:17" ht="18" customHeight="1" thickBot="1">
      <c r="A23" s="588"/>
      <c r="B23" s="589"/>
      <c r="C23" s="214" t="s">
        <v>52</v>
      </c>
      <c r="D23" s="545" t="s">
        <v>99</v>
      </c>
      <c r="E23" s="546"/>
      <c r="F23" s="559" t="s">
        <v>255</v>
      </c>
      <c r="G23" s="559"/>
      <c r="H23" s="559"/>
      <c r="I23" s="559"/>
      <c r="J23" s="559"/>
      <c r="K23" s="559"/>
      <c r="L23" s="559"/>
      <c r="M23" s="221"/>
      <c r="N23" s="123"/>
      <c r="O23" s="123"/>
      <c r="P23" s="116"/>
      <c r="Q23" s="116"/>
    </row>
    <row r="24" spans="1:17" ht="18" customHeight="1" thickBot="1">
      <c r="A24" s="590"/>
      <c r="B24" s="591"/>
      <c r="C24" s="222" t="s">
        <v>53</v>
      </c>
      <c r="D24" s="223" t="s">
        <v>54</v>
      </c>
      <c r="E24" s="560"/>
      <c r="F24" s="561"/>
      <c r="G24" s="224"/>
      <c r="H24" s="225"/>
      <c r="I24" s="226"/>
      <c r="J24" s="226"/>
      <c r="K24" s="226"/>
      <c r="L24" s="226"/>
      <c r="M24" s="227" t="s">
        <v>256</v>
      </c>
      <c r="N24" s="124"/>
      <c r="O24" s="125"/>
      <c r="P24" s="125"/>
      <c r="Q24" s="119"/>
    </row>
    <row r="25" spans="1:17" ht="18" customHeight="1" thickBot="1">
      <c r="A25" s="522" t="s">
        <v>326</v>
      </c>
      <c r="B25" s="523"/>
      <c r="C25" s="550"/>
      <c r="D25" s="228" t="s">
        <v>55</v>
      </c>
      <c r="E25" s="229" t="s">
        <v>91</v>
      </c>
      <c r="F25" s="562" t="s">
        <v>257</v>
      </c>
      <c r="G25" s="563"/>
      <c r="H25" s="563"/>
      <c r="I25" s="545" t="s">
        <v>99</v>
      </c>
      <c r="J25" s="564"/>
      <c r="K25" s="564"/>
      <c r="L25" s="564"/>
      <c r="M25" s="546"/>
      <c r="N25" s="126"/>
      <c r="O25" s="121"/>
      <c r="P25" s="119"/>
      <c r="Q25" s="119"/>
    </row>
    <row r="26" spans="1:17" ht="18" customHeight="1" thickBot="1">
      <c r="A26" s="524"/>
      <c r="B26" s="525"/>
      <c r="C26" s="551"/>
      <c r="D26" s="230" t="s">
        <v>69</v>
      </c>
      <c r="E26" s="231" t="s">
        <v>92</v>
      </c>
      <c r="F26" s="232" t="s">
        <v>103</v>
      </c>
      <c r="G26" s="233"/>
      <c r="H26" s="209"/>
      <c r="I26" s="209"/>
      <c r="J26" s="209"/>
      <c r="K26" s="209"/>
      <c r="L26" s="209"/>
      <c r="M26" s="234"/>
      <c r="N26" s="127"/>
      <c r="O26" s="127"/>
      <c r="P26" s="119"/>
      <c r="Q26" s="119" t="s">
        <v>193</v>
      </c>
    </row>
    <row r="27" spans="1:17" ht="36" customHeight="1" thickBot="1">
      <c r="A27" s="524"/>
      <c r="B27" s="525"/>
      <c r="C27" s="551"/>
      <c r="D27" s="235" t="s">
        <v>125</v>
      </c>
      <c r="E27" s="236" t="s">
        <v>90</v>
      </c>
      <c r="F27" s="565"/>
      <c r="G27" s="566"/>
      <c r="H27" s="566"/>
      <c r="I27" s="566"/>
      <c r="J27" s="566"/>
      <c r="K27" s="566"/>
      <c r="L27" s="566"/>
      <c r="M27" s="567"/>
      <c r="N27" s="124"/>
      <c r="O27" s="125"/>
      <c r="P27" s="125"/>
      <c r="Q27" s="119" t="s">
        <v>194</v>
      </c>
    </row>
    <row r="28" spans="1:17" s="129" customFormat="1" ht="18" customHeight="1" thickBot="1">
      <c r="A28" s="524"/>
      <c r="B28" s="525"/>
      <c r="C28" s="551"/>
      <c r="D28" s="214" t="s">
        <v>88</v>
      </c>
      <c r="E28" s="542"/>
      <c r="F28" s="543"/>
      <c r="G28" s="543"/>
      <c r="H28" s="543"/>
      <c r="I28" s="543"/>
      <c r="J28" s="543"/>
      <c r="K28" s="543"/>
      <c r="L28" s="543"/>
      <c r="M28" s="544"/>
      <c r="N28" s="128"/>
      <c r="O28" s="128"/>
      <c r="Q28" s="119" t="s">
        <v>222</v>
      </c>
    </row>
    <row r="29" spans="1:17" s="129" customFormat="1" ht="18" customHeight="1" thickBot="1">
      <c r="A29" s="526"/>
      <c r="B29" s="527"/>
      <c r="C29" s="552"/>
      <c r="D29" s="237" t="s">
        <v>51</v>
      </c>
      <c r="E29" s="568"/>
      <c r="F29" s="569"/>
      <c r="G29" s="238" t="s">
        <v>80</v>
      </c>
      <c r="H29" s="569"/>
      <c r="I29" s="569"/>
      <c r="J29" s="569"/>
      <c r="K29" s="569"/>
      <c r="L29" s="569"/>
      <c r="M29" s="570"/>
      <c r="N29" s="128"/>
      <c r="O29" s="128"/>
      <c r="Q29" s="119" t="s">
        <v>349</v>
      </c>
    </row>
    <row r="30" spans="1:17" ht="18" customHeight="1" thickBot="1">
      <c r="A30" s="522" t="s">
        <v>381</v>
      </c>
      <c r="B30" s="523"/>
      <c r="C30" s="550"/>
      <c r="D30" s="280" t="s">
        <v>382</v>
      </c>
      <c r="E30" s="229" t="s">
        <v>104</v>
      </c>
      <c r="F30" s="553"/>
      <c r="G30" s="554"/>
      <c r="H30" s="240"/>
      <c r="I30" s="240"/>
      <c r="J30" s="240"/>
      <c r="K30" s="555" t="s">
        <v>385</v>
      </c>
      <c r="L30" s="556"/>
      <c r="M30" s="557"/>
      <c r="N30" s="126"/>
      <c r="O30" s="121"/>
      <c r="P30" s="119"/>
      <c r="Q30" s="119" t="s">
        <v>292</v>
      </c>
    </row>
    <row r="31" spans="1:17" ht="33" customHeight="1" thickBot="1">
      <c r="A31" s="524"/>
      <c r="B31" s="525"/>
      <c r="C31" s="551"/>
      <c r="D31" s="281" t="s">
        <v>383</v>
      </c>
      <c r="E31" s="534"/>
      <c r="F31" s="535"/>
      <c r="G31" s="535"/>
      <c r="H31" s="535"/>
      <c r="I31" s="535"/>
      <c r="J31" s="535"/>
      <c r="K31" s="536"/>
      <c r="L31" s="537"/>
      <c r="M31" s="538"/>
      <c r="N31" s="116"/>
      <c r="O31" s="116"/>
      <c r="P31" s="119"/>
      <c r="Q31" s="119" t="s">
        <v>361</v>
      </c>
    </row>
    <row r="32" spans="1:17" ht="33" customHeight="1" thickBot="1">
      <c r="A32" s="526"/>
      <c r="B32" s="527"/>
      <c r="C32" s="552"/>
      <c r="D32" s="281" t="s">
        <v>384</v>
      </c>
      <c r="E32" s="534"/>
      <c r="F32" s="535"/>
      <c r="G32" s="535"/>
      <c r="H32" s="535"/>
      <c r="I32" s="535"/>
      <c r="J32" s="558"/>
      <c r="K32" s="536"/>
      <c r="L32" s="537"/>
      <c r="M32" s="538"/>
      <c r="N32" s="116"/>
      <c r="O32" s="116"/>
      <c r="P32" s="119"/>
      <c r="Q32" s="119"/>
    </row>
    <row r="33" spans="1:17" ht="18" customHeight="1" thickBot="1">
      <c r="A33" s="522" t="s">
        <v>327</v>
      </c>
      <c r="B33" s="523"/>
      <c r="C33" s="523"/>
      <c r="D33" s="239" t="s">
        <v>29</v>
      </c>
      <c r="E33" s="242" t="s">
        <v>91</v>
      </c>
      <c r="F33" s="528"/>
      <c r="G33" s="529"/>
      <c r="H33" s="529"/>
      <c r="I33" s="529"/>
      <c r="J33" s="530"/>
      <c r="K33" s="531" t="s">
        <v>30</v>
      </c>
      <c r="L33" s="532"/>
      <c r="M33" s="533"/>
      <c r="N33" s="116"/>
      <c r="O33" s="121"/>
      <c r="P33" s="119"/>
      <c r="Q33" s="119" t="s">
        <v>342</v>
      </c>
    </row>
    <row r="34" spans="1:17" ht="24" customHeight="1" thickBot="1">
      <c r="A34" s="524"/>
      <c r="B34" s="525"/>
      <c r="C34" s="525"/>
      <c r="D34" s="241" t="s">
        <v>144</v>
      </c>
      <c r="E34" s="534"/>
      <c r="F34" s="535"/>
      <c r="G34" s="535"/>
      <c r="H34" s="535"/>
      <c r="I34" s="535"/>
      <c r="J34" s="535"/>
      <c r="K34" s="536"/>
      <c r="L34" s="537"/>
      <c r="M34" s="538"/>
      <c r="N34" s="116"/>
      <c r="O34" s="116"/>
      <c r="Q34" s="119" t="s">
        <v>343</v>
      </c>
    </row>
    <row r="35" spans="1:17" s="129" customFormat="1" ht="18" customHeight="1" thickBot="1">
      <c r="A35" s="524"/>
      <c r="B35" s="525"/>
      <c r="C35" s="525"/>
      <c r="D35" s="237" t="s">
        <v>71</v>
      </c>
      <c r="E35" s="539" t="s">
        <v>80</v>
      </c>
      <c r="F35" s="540"/>
      <c r="G35" s="540"/>
      <c r="H35" s="540"/>
      <c r="I35" s="540"/>
      <c r="J35" s="540"/>
      <c r="K35" s="540"/>
      <c r="L35" s="540"/>
      <c r="M35" s="541"/>
      <c r="N35" s="128"/>
      <c r="O35" s="128"/>
      <c r="Q35" s="129" t="s">
        <v>344</v>
      </c>
    </row>
    <row r="36" spans="1:17" s="129" customFormat="1" ht="18" customHeight="1" thickBot="1">
      <c r="A36" s="524"/>
      <c r="B36" s="525"/>
      <c r="C36" s="525"/>
      <c r="D36" s="214" t="s">
        <v>88</v>
      </c>
      <c r="E36" s="542"/>
      <c r="F36" s="543"/>
      <c r="G36" s="543"/>
      <c r="H36" s="543"/>
      <c r="I36" s="543"/>
      <c r="J36" s="543"/>
      <c r="K36" s="543"/>
      <c r="L36" s="543"/>
      <c r="M36" s="544"/>
      <c r="N36" s="128"/>
      <c r="O36" s="128"/>
      <c r="Q36" s="129" t="s">
        <v>345</v>
      </c>
    </row>
    <row r="37" spans="1:17" s="129" customFormat="1" ht="18" customHeight="1" thickBot="1">
      <c r="A37" s="524"/>
      <c r="B37" s="525"/>
      <c r="C37" s="525"/>
      <c r="D37" s="237" t="s">
        <v>51</v>
      </c>
      <c r="E37" s="539" t="s">
        <v>80</v>
      </c>
      <c r="F37" s="540"/>
      <c r="G37" s="540"/>
      <c r="H37" s="540"/>
      <c r="I37" s="540"/>
      <c r="J37" s="540"/>
      <c r="K37" s="540"/>
      <c r="L37" s="540"/>
      <c r="M37" s="541"/>
      <c r="N37" s="128"/>
      <c r="O37" s="128"/>
      <c r="Q37" s="129" t="s">
        <v>346</v>
      </c>
    </row>
    <row r="38" spans="1:17" s="129" customFormat="1" ht="24" customHeight="1" thickBot="1">
      <c r="A38" s="526"/>
      <c r="B38" s="527"/>
      <c r="C38" s="527"/>
      <c r="D38" s="243" t="s">
        <v>52</v>
      </c>
      <c r="E38" s="545" t="s">
        <v>99</v>
      </c>
      <c r="F38" s="546"/>
      <c r="G38" s="547" t="s">
        <v>72</v>
      </c>
      <c r="H38" s="548"/>
      <c r="I38" s="548"/>
      <c r="J38" s="548"/>
      <c r="K38" s="548"/>
      <c r="L38" s="548"/>
      <c r="M38" s="549"/>
      <c r="N38" s="128"/>
      <c r="O38" s="128"/>
      <c r="Q38" s="129" t="s">
        <v>347</v>
      </c>
    </row>
    <row r="39" spans="1:17" ht="24" customHeight="1" thickBot="1">
      <c r="A39" s="508" t="s">
        <v>328</v>
      </c>
      <c r="B39" s="509"/>
      <c r="C39" s="510"/>
      <c r="D39" s="276" t="s">
        <v>145</v>
      </c>
      <c r="E39" s="514" t="s">
        <v>104</v>
      </c>
      <c r="F39" s="515"/>
      <c r="G39" s="516"/>
      <c r="H39" s="517"/>
      <c r="I39" s="517"/>
      <c r="J39" s="517"/>
      <c r="K39" s="517"/>
      <c r="L39" s="517"/>
      <c r="M39" s="518"/>
      <c r="N39" s="116"/>
      <c r="O39" s="121"/>
      <c r="Q39" s="119" t="s">
        <v>348</v>
      </c>
    </row>
    <row r="40" spans="1:17" s="272" customFormat="1" ht="21" customHeight="1" thickBot="1">
      <c r="A40" s="511"/>
      <c r="B40" s="512"/>
      <c r="C40" s="513"/>
      <c r="D40" s="244" t="s">
        <v>56</v>
      </c>
      <c r="E40" s="519" t="s">
        <v>105</v>
      </c>
      <c r="F40" s="520"/>
      <c r="G40" s="520"/>
      <c r="H40" s="520"/>
      <c r="I40" s="520"/>
      <c r="J40" s="520"/>
      <c r="K40" s="520"/>
      <c r="L40" s="520"/>
      <c r="M40" s="521"/>
      <c r="N40" s="130"/>
      <c r="O40" s="130"/>
    </row>
    <row r="41" spans="1:17" ht="7.5" customHeight="1" thickBot="1">
      <c r="A41" s="246"/>
      <c r="B41" s="246"/>
      <c r="C41" s="272"/>
      <c r="D41" s="272"/>
      <c r="E41" s="272"/>
      <c r="F41" s="133"/>
      <c r="G41" s="272"/>
      <c r="H41" s="272"/>
      <c r="I41" s="272"/>
      <c r="J41" s="272"/>
      <c r="K41" s="272"/>
      <c r="L41" s="272"/>
      <c r="M41" s="272"/>
      <c r="N41" s="119"/>
      <c r="O41" s="119"/>
    </row>
    <row r="42" spans="1:17" ht="14.25" thickBot="1">
      <c r="A42" s="169" t="s">
        <v>40</v>
      </c>
      <c r="B42" s="132"/>
      <c r="C42" s="272" t="s">
        <v>41</v>
      </c>
      <c r="D42" s="272"/>
      <c r="E42" s="272"/>
      <c r="F42" s="133"/>
      <c r="G42" s="272"/>
      <c r="H42" s="272"/>
      <c r="I42" s="272"/>
      <c r="J42" s="272"/>
      <c r="K42" s="272"/>
      <c r="L42" s="272"/>
      <c r="M42" s="272"/>
      <c r="N42" s="119"/>
      <c r="O42" s="119"/>
    </row>
    <row r="43" spans="1:17" ht="14.25" thickBot="1">
      <c r="A43" s="169"/>
      <c r="B43" s="134"/>
      <c r="C43" s="272" t="s">
        <v>57</v>
      </c>
      <c r="D43" s="272"/>
      <c r="E43" s="272"/>
      <c r="F43" s="133"/>
      <c r="G43" s="272"/>
      <c r="H43" s="272"/>
      <c r="I43" s="272"/>
      <c r="J43" s="272"/>
      <c r="K43" s="272"/>
      <c r="L43" s="272"/>
      <c r="M43" s="272"/>
      <c r="N43" s="119"/>
      <c r="O43" s="119"/>
    </row>
    <row r="44" spans="1:17">
      <c r="A44" s="247" t="s">
        <v>43</v>
      </c>
      <c r="B44" s="398" t="s">
        <v>375</v>
      </c>
      <c r="C44" s="398"/>
      <c r="D44" s="398"/>
      <c r="E44" s="398"/>
      <c r="F44" s="398"/>
      <c r="G44" s="398"/>
      <c r="H44" s="398"/>
      <c r="I44" s="398"/>
      <c r="J44" s="398"/>
      <c r="K44" s="398"/>
      <c r="L44" s="398"/>
      <c r="M44" s="398"/>
      <c r="N44" s="119"/>
      <c r="O44" s="119"/>
    </row>
    <row r="69" spans="6:6" hidden="1">
      <c r="F69" s="119"/>
    </row>
    <row r="70" spans="6:6" hidden="1">
      <c r="F70" s="119"/>
    </row>
    <row r="71" spans="6:6" hidden="1">
      <c r="F71" s="119"/>
    </row>
    <row r="72" spans="6:6" hidden="1">
      <c r="F72" s="119"/>
    </row>
    <row r="73" spans="6:6" hidden="1">
      <c r="F73" s="119"/>
    </row>
    <row r="74" spans="6:6" hidden="1">
      <c r="F74" s="119"/>
    </row>
    <row r="75" spans="6:6" hidden="1">
      <c r="F75" s="119"/>
    </row>
    <row r="76" spans="6:6" hidden="1">
      <c r="F76" s="119"/>
    </row>
    <row r="77" spans="6:6" hidden="1">
      <c r="F77" s="119"/>
    </row>
    <row r="78" spans="6:6" hidden="1">
      <c r="F78" s="119"/>
    </row>
    <row r="79" spans="6:6" hidden="1">
      <c r="F79" s="119"/>
    </row>
    <row r="80" spans="6:6" hidden="1">
      <c r="F80" s="119"/>
    </row>
    <row r="81" spans="6:6" hidden="1">
      <c r="F81" s="119"/>
    </row>
    <row r="82" spans="6:6" hidden="1">
      <c r="F82" s="119"/>
    </row>
    <row r="83" spans="6:6" hidden="1">
      <c r="F83" s="119"/>
    </row>
    <row r="84" spans="6:6" hidden="1">
      <c r="F84" s="119"/>
    </row>
    <row r="85" spans="6:6" hidden="1">
      <c r="F85" s="119"/>
    </row>
    <row r="86" spans="6:6" hidden="1">
      <c r="F86" s="119"/>
    </row>
    <row r="87" spans="6:6" hidden="1">
      <c r="F87" s="119"/>
    </row>
    <row r="88" spans="6:6" hidden="1">
      <c r="F88" s="119"/>
    </row>
    <row r="89" spans="6:6" hidden="1">
      <c r="F89" s="119"/>
    </row>
    <row r="90" spans="6:6" hidden="1">
      <c r="F90" s="119"/>
    </row>
    <row r="91" spans="6:6" hidden="1">
      <c r="F91" s="119"/>
    </row>
    <row r="92" spans="6:6" hidden="1">
      <c r="F92" s="119"/>
    </row>
    <row r="93" spans="6:6" hidden="1">
      <c r="F93" s="119"/>
    </row>
    <row r="94" spans="6:6" hidden="1">
      <c r="F94" s="119"/>
    </row>
    <row r="95" spans="6:6" hidden="1">
      <c r="F95" s="119"/>
    </row>
    <row r="96" spans="6:6" hidden="1">
      <c r="F96" s="119"/>
    </row>
    <row r="97" spans="6:6" hidden="1">
      <c r="F97" s="119"/>
    </row>
    <row r="98" spans="6:6" hidden="1">
      <c r="F98" s="119"/>
    </row>
    <row r="99" spans="6:6" hidden="1">
      <c r="F99" s="119"/>
    </row>
    <row r="100" spans="6:6" hidden="1">
      <c r="F100" s="119"/>
    </row>
    <row r="101" spans="6:6" hidden="1">
      <c r="F101" s="119"/>
    </row>
    <row r="102" spans="6:6" hidden="1">
      <c r="F102" s="119"/>
    </row>
    <row r="103" spans="6:6" hidden="1">
      <c r="F103" s="119"/>
    </row>
    <row r="104" spans="6:6" hidden="1">
      <c r="F104" s="119"/>
    </row>
    <row r="105" spans="6:6" hidden="1">
      <c r="F105" s="119"/>
    </row>
    <row r="106" spans="6:6" hidden="1">
      <c r="F106" s="119"/>
    </row>
    <row r="107" spans="6:6" hidden="1">
      <c r="F107" s="119"/>
    </row>
    <row r="108" spans="6:6" hidden="1">
      <c r="F108" s="119"/>
    </row>
    <row r="109" spans="6:6" hidden="1">
      <c r="F109" s="119"/>
    </row>
    <row r="110" spans="6:6" hidden="1">
      <c r="F110" s="119"/>
    </row>
    <row r="111" spans="6:6" hidden="1">
      <c r="F111" s="119"/>
    </row>
    <row r="112" spans="6:6" hidden="1">
      <c r="F112" s="119"/>
    </row>
    <row r="113" spans="6:6" hidden="1">
      <c r="F113" s="119"/>
    </row>
    <row r="114" spans="6:6" hidden="1">
      <c r="F114" s="119"/>
    </row>
    <row r="115" spans="6:6" hidden="1">
      <c r="F115" s="119"/>
    </row>
    <row r="116" spans="6:6" hidden="1">
      <c r="F116" s="119"/>
    </row>
    <row r="117" spans="6:6" hidden="1">
      <c r="F117" s="119"/>
    </row>
    <row r="118" spans="6:6" hidden="1">
      <c r="F118" s="119"/>
    </row>
    <row r="119" spans="6:6">
      <c r="F119" s="131"/>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xr:uid="{11F0FFBC-1B6C-48D6-8AF7-479E5408AB55}">
      <formula1>$Q$26:$Q$31</formula1>
    </dataValidation>
    <dataValidation type="list" errorStyle="warning" allowBlank="1" showInputMessage="1" showErrorMessage="1" sqref="E8:F8" xr:uid="{2D95D5C6-DE6F-4644-99F9-7B6CA1E8A06D}">
      <formula1>"主任技術者,監理技術者,"</formula1>
    </dataValidation>
    <dataValidation type="list" errorStyle="warning" allowBlank="1" showInputMessage="1" showErrorMessage="1" sqref="E38:F38 I25:M25 D23:E23" xr:uid="{20505405-50B3-475C-B009-354C842AD12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7DD32F79-14D4-4D3F-A6BF-FBA3D3F92020}"/>
    <dataValidation allowBlank="1" showInputMessage="1" showErrorMessage="1" promptTitle="建設業許可番号の記入例" prompt="_x000a_　・国土交通大臣許可_x000a_　 特-24　第001234号_x000a_　・宮城県知事許可_x000a_　 般-25　第000123号" sqref="F13:G13" xr:uid="{5F3EB648-2827-4353-AE26-0B53FAEFDE20}"/>
    <dataValidation type="custom" allowBlank="1" showInputMessage="1" showErrorMessage="1" sqref="E9:F9" xr:uid="{EE7A02CB-0027-4D04-849C-28293FCD8957}">
      <formula1>L9&lt;&gt;"なし"</formula1>
    </dataValidation>
    <dataValidation type="list" errorStyle="warning" allowBlank="1" showInputMessage="1" showErrorMessage="1" sqref="L9:M9" xr:uid="{11EDFE69-0377-4FD7-B7AD-4EC1D18A5D0E}">
      <formula1>"あり,なし"</formula1>
    </dataValidation>
    <dataValidation allowBlank="1" showErrorMessage="1" sqref="E10:F10" xr:uid="{8283AC56-4753-4ECC-BCF6-7CCC9390EDEF}"/>
    <dataValidation type="list" errorStyle="warning" allowBlank="1" showInputMessage="1" showErrorMessage="1" sqref="E33" xr:uid="{B1AB1B82-4630-4A3A-967C-628BB3AE146F}">
      <formula1>"表彰歴あり,,なし"</formula1>
    </dataValidation>
    <dataValidation allowBlank="1" showInputMessage="1" showErrorMessage="1" prompt="入力は_x000a_西暦/月/日" sqref="G22:L22 D22:E22 K34:M34 E29 K31:M32 G29:H29 K33 G20:L20 D20:E20 H30:K30" xr:uid="{387E1C22-D7A5-4476-B364-76193BB23F69}"/>
    <dataValidation type="list" errorStyle="warning" allowBlank="1" showErrorMessage="1" sqref="E12:F12" xr:uid="{CB286ABC-5E14-4279-B65D-72F40AFECB9B}">
      <formula1>$Q$5:$Q$6</formula1>
    </dataValidation>
    <dataValidation type="list" errorStyle="warning" allowBlank="1" showInputMessage="1" showErrorMessage="1" sqref="E30" xr:uid="{D32EEC76-6763-48E8-9749-87A105D9099B}">
      <formula1>"複数あり,あり,なし"</formula1>
    </dataValidation>
    <dataValidation type="list" errorStyle="warning" allowBlank="1" showInputMessage="1" showErrorMessage="1" sqref="E25" xr:uid="{172E90E1-FBC1-44FE-954A-BD2472486908}">
      <formula1>"評定点あり,なし"</formula1>
    </dataValidation>
    <dataValidation type="whole" allowBlank="1" showInputMessage="1" showErrorMessage="1" sqref="E26" xr:uid="{8680EA8A-B419-4ED7-946A-6BD937E72C75}">
      <formula1>0</formula1>
      <formula2>100</formula2>
    </dataValidation>
    <dataValidation type="list" errorStyle="warning" allowBlank="1" showInputMessage="1" showErrorMessage="1" sqref="E39:F39" xr:uid="{1AF5C333-4F0E-485C-96DD-67DDD95EC020}">
      <formula1>"推奨単位以上の取得単位あり,推奨単位の1/2以上の取得単位あり,推奨単位の1/2未満の取得単位あり,なし"</formula1>
    </dataValidation>
    <dataValidation type="list" errorStyle="warning" allowBlank="1" showInputMessage="1" showErrorMessage="1" sqref="E40:M40" xr:uid="{038E9F85-E49B-4C41-8EF0-2353A6294209}">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8B5CC-1D46-4147-B603-08459F657AEF}">
  <dimension ref="A1:AG140"/>
  <sheetViews>
    <sheetView showGridLines="0" topLeftCell="A31" zoomScale="85" zoomScaleNormal="85" zoomScaleSheetLayoutView="100" workbookViewId="0">
      <selection activeCell="F4" sqref="F4:H4"/>
    </sheetView>
  </sheetViews>
  <sheetFormatPr defaultRowHeight="12" outlineLevelCol="1"/>
  <cols>
    <col min="1" max="2" width="4.375" style="137" customWidth="1"/>
    <col min="3" max="3" width="28.375" style="137" customWidth="1"/>
    <col min="4" max="4" width="3.625" style="137" customWidth="1"/>
    <col min="5" max="5" width="14.625" style="137" customWidth="1"/>
    <col min="6" max="6" width="5.125" style="137" customWidth="1"/>
    <col min="7" max="7" width="7.125" style="138" customWidth="1"/>
    <col min="8" max="8" width="3.75" style="137" customWidth="1"/>
    <col min="9" max="9" width="5.125" style="137" customWidth="1"/>
    <col min="10" max="13" width="3.125" style="137" customWidth="1"/>
    <col min="14" max="14" width="2.875" style="137" customWidth="1"/>
    <col min="15" max="15" width="1.75" style="137" customWidth="1"/>
    <col min="16" max="16" width="2.625" style="137" customWidth="1"/>
    <col min="17" max="17" width="4.875" style="137" customWidth="1"/>
    <col min="18" max="18" width="2.125" style="137" customWidth="1"/>
    <col min="19" max="19" width="3.125" style="137" customWidth="1"/>
    <col min="20" max="20" width="9.125" style="137" customWidth="1"/>
    <col min="21" max="24" width="9.125" style="145" hidden="1" customWidth="1" outlineLevel="1"/>
    <col min="25" max="25" width="9.125" style="145" customWidth="1" collapsed="1"/>
    <col min="26" max="26" width="9.125" style="145" customWidth="1"/>
    <col min="27" max="33" width="9" style="145"/>
    <col min="34" max="16384" width="9" style="137"/>
  </cols>
  <sheetData>
    <row r="1" spans="1:21" ht="9.75" customHeight="1" thickBot="1">
      <c r="A1" s="161" t="s">
        <v>368</v>
      </c>
      <c r="B1" s="135"/>
      <c r="C1" s="135"/>
      <c r="D1" s="135"/>
      <c r="E1" s="135"/>
      <c r="F1" s="135"/>
      <c r="G1" s="121"/>
      <c r="H1" s="135"/>
      <c r="I1" s="135"/>
      <c r="J1" s="135"/>
      <c r="K1" s="135"/>
      <c r="L1" s="135"/>
      <c r="M1" s="135"/>
      <c r="N1" s="135"/>
      <c r="O1" s="135"/>
      <c r="P1" s="135"/>
      <c r="Q1" s="136"/>
      <c r="R1" s="135"/>
      <c r="S1" s="135"/>
    </row>
    <row r="2" spans="1:21" ht="12.75" customHeight="1" thickBot="1">
      <c r="C2" s="135"/>
      <c r="D2" s="135"/>
      <c r="E2" s="135"/>
      <c r="H2" s="782" t="s">
        <v>0</v>
      </c>
      <c r="I2" s="783"/>
      <c r="J2" s="292">
        <f>'様式-共1-Ⅰ（土木）'!H2</f>
        <v>22061001</v>
      </c>
      <c r="K2" s="293"/>
      <c r="L2" s="293"/>
      <c r="M2" s="293"/>
      <c r="N2" s="293"/>
      <c r="O2" s="293"/>
      <c r="P2" s="294"/>
      <c r="Q2" s="139"/>
      <c r="R2" s="135"/>
      <c r="S2" s="135"/>
    </row>
    <row r="3" spans="1:21" ht="15.75" customHeight="1" thickBot="1">
      <c r="A3" s="784" t="s">
        <v>87</v>
      </c>
      <c r="B3" s="784"/>
      <c r="C3" s="784"/>
      <c r="D3" s="784"/>
      <c r="E3" s="784"/>
      <c r="F3" s="784"/>
      <c r="G3" s="784"/>
      <c r="H3" s="784"/>
      <c r="I3" s="784"/>
      <c r="J3" s="784"/>
      <c r="K3" s="784"/>
      <c r="L3" s="784"/>
      <c r="M3" s="784"/>
      <c r="N3" s="784"/>
      <c r="O3" s="784"/>
      <c r="P3" s="784"/>
      <c r="Q3" s="784"/>
      <c r="R3" s="135"/>
      <c r="S3" s="135"/>
    </row>
    <row r="4" spans="1:21" ht="17.100000000000001" customHeight="1" thickBot="1">
      <c r="A4" s="499" t="s">
        <v>296</v>
      </c>
      <c r="B4" s="500"/>
      <c r="C4" s="747"/>
      <c r="D4" s="754" t="s">
        <v>36</v>
      </c>
      <c r="E4" s="755"/>
      <c r="F4" s="682" t="s">
        <v>104</v>
      </c>
      <c r="G4" s="714"/>
      <c r="H4" s="715"/>
      <c r="I4" s="785"/>
      <c r="J4" s="786"/>
      <c r="K4" s="786"/>
      <c r="L4" s="786"/>
      <c r="M4" s="786"/>
      <c r="N4" s="786"/>
      <c r="O4" s="786"/>
      <c r="P4" s="786"/>
      <c r="Q4" s="787"/>
      <c r="R4" s="135"/>
      <c r="S4" s="121"/>
    </row>
    <row r="5" spans="1:21" ht="11.25" customHeight="1" thickBot="1">
      <c r="A5" s="695"/>
      <c r="B5" s="696"/>
      <c r="C5" s="748"/>
      <c r="D5" s="788" t="s">
        <v>37</v>
      </c>
      <c r="E5" s="789"/>
      <c r="F5" s="790" t="s">
        <v>106</v>
      </c>
      <c r="G5" s="791"/>
      <c r="H5" s="630"/>
      <c r="I5" s="631"/>
      <c r="J5" s="631"/>
      <c r="K5" s="631"/>
      <c r="L5" s="631"/>
      <c r="M5" s="631"/>
      <c r="N5" s="631"/>
      <c r="O5" s="631"/>
      <c r="P5" s="631"/>
      <c r="Q5" s="632"/>
      <c r="R5" s="135"/>
      <c r="S5" s="135"/>
      <c r="U5" s="145" t="s">
        <v>223</v>
      </c>
    </row>
    <row r="6" spans="1:21" ht="11.25" customHeight="1" thickBot="1">
      <c r="A6" s="695"/>
      <c r="B6" s="696"/>
      <c r="C6" s="748"/>
      <c r="D6" s="794"/>
      <c r="E6" s="795"/>
      <c r="F6" s="792"/>
      <c r="G6" s="793"/>
      <c r="H6" s="633"/>
      <c r="I6" s="631"/>
      <c r="J6" s="631"/>
      <c r="K6" s="631"/>
      <c r="L6" s="631"/>
      <c r="M6" s="631"/>
      <c r="N6" s="631"/>
      <c r="O6" s="631"/>
      <c r="P6" s="631"/>
      <c r="Q6" s="632"/>
      <c r="R6" s="135"/>
      <c r="S6" s="135"/>
      <c r="U6" s="145" t="s">
        <v>292</v>
      </c>
    </row>
    <row r="7" spans="1:21" ht="11.25" customHeight="1" thickBot="1">
      <c r="A7" s="749"/>
      <c r="B7" s="750"/>
      <c r="C7" s="748"/>
      <c r="D7" s="788" t="s">
        <v>38</v>
      </c>
      <c r="E7" s="789"/>
      <c r="F7" s="790" t="s">
        <v>106</v>
      </c>
      <c r="G7" s="791"/>
      <c r="H7" s="630"/>
      <c r="I7" s="631"/>
      <c r="J7" s="631"/>
      <c r="K7" s="631"/>
      <c r="L7" s="631"/>
      <c r="M7" s="631"/>
      <c r="N7" s="631"/>
      <c r="O7" s="631"/>
      <c r="P7" s="631"/>
      <c r="Q7" s="632"/>
      <c r="R7" s="135"/>
      <c r="S7" s="135"/>
      <c r="U7" s="145" t="s">
        <v>361</v>
      </c>
    </row>
    <row r="8" spans="1:21" ht="11.25" customHeight="1" thickBot="1">
      <c r="A8" s="751"/>
      <c r="B8" s="752"/>
      <c r="C8" s="753"/>
      <c r="D8" s="796"/>
      <c r="E8" s="797"/>
      <c r="F8" s="792"/>
      <c r="G8" s="793"/>
      <c r="H8" s="633"/>
      <c r="I8" s="631"/>
      <c r="J8" s="631"/>
      <c r="K8" s="631"/>
      <c r="L8" s="631"/>
      <c r="M8" s="631"/>
      <c r="N8" s="631"/>
      <c r="O8" s="631"/>
      <c r="P8" s="631"/>
      <c r="Q8" s="632"/>
      <c r="R8" s="135"/>
      <c r="S8" s="135"/>
    </row>
    <row r="9" spans="1:21" ht="24.95" customHeight="1" thickBot="1">
      <c r="A9" s="674" t="s">
        <v>297</v>
      </c>
      <c r="B9" s="767"/>
      <c r="C9" s="768"/>
      <c r="D9" s="761" t="s">
        <v>158</v>
      </c>
      <c r="E9" s="274" t="s">
        <v>195</v>
      </c>
      <c r="F9" s="772" t="s">
        <v>104</v>
      </c>
      <c r="G9" s="773"/>
      <c r="H9" s="773"/>
      <c r="I9" s="773"/>
      <c r="J9" s="774"/>
      <c r="K9" s="775" t="s">
        <v>258</v>
      </c>
      <c r="L9" s="776"/>
      <c r="M9" s="776"/>
      <c r="N9" s="776"/>
      <c r="O9" s="776"/>
      <c r="P9" s="776"/>
      <c r="Q9" s="777"/>
      <c r="R9" s="135"/>
      <c r="S9" s="121"/>
      <c r="U9" s="162" t="s">
        <v>182</v>
      </c>
    </row>
    <row r="10" spans="1:21" ht="17.100000000000001" customHeight="1" thickBot="1">
      <c r="A10" s="769"/>
      <c r="B10" s="770"/>
      <c r="C10" s="771"/>
      <c r="D10" s="762"/>
      <c r="E10" s="273" t="s">
        <v>183</v>
      </c>
      <c r="F10" s="778"/>
      <c r="G10" s="779"/>
      <c r="H10" s="779"/>
      <c r="I10" s="779"/>
      <c r="J10" s="779"/>
      <c r="K10" s="779"/>
      <c r="L10" s="779"/>
      <c r="M10" s="779"/>
      <c r="N10" s="779"/>
      <c r="O10" s="779"/>
      <c r="P10" s="779"/>
      <c r="Q10" s="780"/>
      <c r="R10" s="135"/>
      <c r="S10" s="135"/>
      <c r="U10" s="145" t="s">
        <v>184</v>
      </c>
    </row>
    <row r="11" spans="1:21" ht="17.100000000000001" customHeight="1" thickBot="1">
      <c r="A11" s="769"/>
      <c r="B11" s="770"/>
      <c r="C11" s="771"/>
      <c r="D11" s="762"/>
      <c r="E11" s="248" t="s">
        <v>185</v>
      </c>
      <c r="F11" s="729" t="s">
        <v>107</v>
      </c>
      <c r="G11" s="730"/>
      <c r="H11" s="730"/>
      <c r="I11" s="730"/>
      <c r="J11" s="730"/>
      <c r="K11" s="730"/>
      <c r="L11" s="730"/>
      <c r="M11" s="730"/>
      <c r="N11" s="730"/>
      <c r="O11" s="730"/>
      <c r="P11" s="730"/>
      <c r="Q11" s="731"/>
      <c r="R11" s="135"/>
      <c r="S11" s="135"/>
      <c r="U11" s="145" t="s">
        <v>186</v>
      </c>
    </row>
    <row r="12" spans="1:21" ht="17.100000000000001" customHeight="1" thickBot="1">
      <c r="A12" s="769"/>
      <c r="B12" s="770"/>
      <c r="C12" s="771"/>
      <c r="D12" s="762"/>
      <c r="E12" s="273" t="s">
        <v>187</v>
      </c>
      <c r="F12" s="778"/>
      <c r="G12" s="779"/>
      <c r="H12" s="779"/>
      <c r="I12" s="779"/>
      <c r="J12" s="779"/>
      <c r="K12" s="779"/>
      <c r="L12" s="779"/>
      <c r="M12" s="779"/>
      <c r="N12" s="779"/>
      <c r="O12" s="779"/>
      <c r="P12" s="779"/>
      <c r="Q12" s="780"/>
      <c r="R12" s="135"/>
      <c r="S12" s="135"/>
      <c r="U12" s="145" t="s">
        <v>188</v>
      </c>
    </row>
    <row r="13" spans="1:21" ht="17.100000000000001" customHeight="1" thickBot="1">
      <c r="A13" s="769"/>
      <c r="B13" s="770"/>
      <c r="C13" s="771"/>
      <c r="D13" s="762"/>
      <c r="E13" s="248" t="s">
        <v>189</v>
      </c>
      <c r="F13" s="729" t="s">
        <v>107</v>
      </c>
      <c r="G13" s="730"/>
      <c r="H13" s="730"/>
      <c r="I13" s="730"/>
      <c r="J13" s="730"/>
      <c r="K13" s="730"/>
      <c r="L13" s="730"/>
      <c r="M13" s="730"/>
      <c r="N13" s="730"/>
      <c r="O13" s="730"/>
      <c r="P13" s="730"/>
      <c r="Q13" s="731"/>
      <c r="R13" s="135"/>
      <c r="S13" s="135"/>
      <c r="U13" s="145" t="s">
        <v>190</v>
      </c>
    </row>
    <row r="14" spans="1:21" ht="17.100000000000001" customHeight="1" thickBot="1">
      <c r="A14" s="769"/>
      <c r="B14" s="770"/>
      <c r="C14" s="771"/>
      <c r="D14" s="762"/>
      <c r="E14" s="249" t="s">
        <v>191</v>
      </c>
      <c r="F14" s="778"/>
      <c r="G14" s="779"/>
      <c r="H14" s="779"/>
      <c r="I14" s="779"/>
      <c r="J14" s="779"/>
      <c r="K14" s="779"/>
      <c r="L14" s="779"/>
      <c r="M14" s="779"/>
      <c r="N14" s="779"/>
      <c r="O14" s="779"/>
      <c r="P14" s="779"/>
      <c r="Q14" s="780"/>
      <c r="R14" s="135"/>
      <c r="S14" s="135"/>
      <c r="U14" s="163" t="s">
        <v>196</v>
      </c>
    </row>
    <row r="15" spans="1:21" ht="17.100000000000001" customHeight="1" thickBot="1">
      <c r="A15" s="769"/>
      <c r="B15" s="770"/>
      <c r="C15" s="771"/>
      <c r="D15" s="762"/>
      <c r="E15" s="250" t="s">
        <v>192</v>
      </c>
      <c r="F15" s="778"/>
      <c r="G15" s="779"/>
      <c r="H15" s="779"/>
      <c r="I15" s="779"/>
      <c r="J15" s="779"/>
      <c r="K15" s="779"/>
      <c r="L15" s="779"/>
      <c r="M15" s="779"/>
      <c r="N15" s="779"/>
      <c r="O15" s="779"/>
      <c r="P15" s="779"/>
      <c r="Q15" s="780"/>
      <c r="R15" s="135"/>
      <c r="S15" s="135"/>
      <c r="U15" s="163" t="s">
        <v>259</v>
      </c>
    </row>
    <row r="16" spans="1:21" ht="17.100000000000001" customHeight="1" thickBot="1">
      <c r="A16" s="769"/>
      <c r="B16" s="770"/>
      <c r="C16" s="771"/>
      <c r="D16" s="761" t="s">
        <v>181</v>
      </c>
      <c r="E16" s="251" t="s">
        <v>288</v>
      </c>
      <c r="F16" s="682" t="s">
        <v>91</v>
      </c>
      <c r="G16" s="714"/>
      <c r="H16" s="715"/>
      <c r="I16" s="252"/>
      <c r="J16" s="253"/>
      <c r="K16" s="253"/>
      <c r="L16" s="253"/>
      <c r="M16" s="253"/>
      <c r="N16" s="253"/>
      <c r="O16" s="253"/>
      <c r="P16" s="253"/>
      <c r="Q16" s="254"/>
      <c r="R16" s="135"/>
      <c r="S16" s="121"/>
      <c r="U16" s="163" t="s">
        <v>260</v>
      </c>
    </row>
    <row r="17" spans="1:33" ht="17.100000000000001" customHeight="1" thickBot="1">
      <c r="A17" s="769"/>
      <c r="B17" s="770"/>
      <c r="C17" s="771"/>
      <c r="D17" s="762"/>
      <c r="E17" s="255" t="s">
        <v>333</v>
      </c>
      <c r="F17" s="729" t="s">
        <v>332</v>
      </c>
      <c r="G17" s="764"/>
      <c r="H17" s="765" t="s">
        <v>294</v>
      </c>
      <c r="I17" s="766"/>
      <c r="J17" s="766"/>
      <c r="K17" s="766"/>
      <c r="L17" s="729" t="s">
        <v>107</v>
      </c>
      <c r="M17" s="730"/>
      <c r="N17" s="730"/>
      <c r="O17" s="730"/>
      <c r="P17" s="730"/>
      <c r="Q17" s="731"/>
      <c r="R17" s="135"/>
      <c r="S17" s="135"/>
      <c r="U17" s="145" t="s">
        <v>278</v>
      </c>
      <c r="X17" s="145" t="s">
        <v>334</v>
      </c>
    </row>
    <row r="18" spans="1:33" ht="17.100000000000001" customHeight="1" thickBot="1">
      <c r="A18" s="769"/>
      <c r="B18" s="770"/>
      <c r="C18" s="771"/>
      <c r="D18" s="781"/>
      <c r="E18" s="264"/>
      <c r="F18" s="756" t="s">
        <v>290</v>
      </c>
      <c r="G18" s="757"/>
      <c r="H18" s="758"/>
      <c r="I18" s="759"/>
      <c r="J18" s="759"/>
      <c r="K18" s="759"/>
      <c r="L18" s="759"/>
      <c r="M18" s="759"/>
      <c r="N18" s="759"/>
      <c r="O18" s="759"/>
      <c r="P18" s="759"/>
      <c r="Q18" s="760"/>
      <c r="R18" s="135"/>
      <c r="S18" s="135"/>
      <c r="U18" s="145" t="s">
        <v>291</v>
      </c>
      <c r="X18" s="145" t="s">
        <v>335</v>
      </c>
    </row>
    <row r="19" spans="1:33" ht="17.100000000000001" customHeight="1" thickBot="1">
      <c r="A19" s="769"/>
      <c r="B19" s="770"/>
      <c r="C19" s="771"/>
      <c r="D19" s="761" t="s">
        <v>266</v>
      </c>
      <c r="E19" s="251" t="s">
        <v>289</v>
      </c>
      <c r="F19" s="682" t="s">
        <v>91</v>
      </c>
      <c r="G19" s="714"/>
      <c r="H19" s="763"/>
      <c r="I19" s="252"/>
      <c r="J19" s="252"/>
      <c r="K19" s="252"/>
      <c r="L19" s="252"/>
      <c r="M19" s="252"/>
      <c r="N19" s="252"/>
      <c r="O19" s="252"/>
      <c r="P19" s="252"/>
      <c r="Q19" s="254"/>
      <c r="R19" s="135"/>
      <c r="S19" s="121"/>
      <c r="U19" s="145" t="s">
        <v>287</v>
      </c>
      <c r="X19" s="145" t="s">
        <v>336</v>
      </c>
    </row>
    <row r="20" spans="1:33" ht="17.100000000000001" customHeight="1" thickBot="1">
      <c r="A20" s="769"/>
      <c r="B20" s="770"/>
      <c r="C20" s="771"/>
      <c r="D20" s="762"/>
      <c r="E20" s="255" t="s">
        <v>293</v>
      </c>
      <c r="F20" s="729" t="s">
        <v>106</v>
      </c>
      <c r="G20" s="764"/>
      <c r="H20" s="765" t="s">
        <v>294</v>
      </c>
      <c r="I20" s="766"/>
      <c r="J20" s="766"/>
      <c r="K20" s="766"/>
      <c r="L20" s="729" t="s">
        <v>107</v>
      </c>
      <c r="M20" s="730"/>
      <c r="N20" s="730"/>
      <c r="O20" s="730"/>
      <c r="P20" s="730"/>
      <c r="Q20" s="731"/>
      <c r="R20" s="135"/>
      <c r="S20" s="135"/>
      <c r="U20" s="145" t="s">
        <v>306</v>
      </c>
      <c r="X20" s="145" t="s">
        <v>337</v>
      </c>
    </row>
    <row r="21" spans="1:33" ht="17.100000000000001" customHeight="1" thickBot="1">
      <c r="A21" s="499" t="s">
        <v>298</v>
      </c>
      <c r="B21" s="500"/>
      <c r="C21" s="747"/>
      <c r="D21" s="754" t="s">
        <v>77</v>
      </c>
      <c r="E21" s="755"/>
      <c r="F21" s="621" t="s">
        <v>104</v>
      </c>
      <c r="G21" s="622"/>
      <c r="H21" s="622"/>
      <c r="I21" s="622"/>
      <c r="J21" s="622"/>
      <c r="K21" s="622"/>
      <c r="L21" s="622"/>
      <c r="M21" s="622"/>
      <c r="N21" s="622"/>
      <c r="O21" s="622"/>
      <c r="P21" s="622"/>
      <c r="Q21" s="623"/>
      <c r="R21" s="135"/>
      <c r="S21" s="121"/>
      <c r="X21" s="145" t="s">
        <v>338</v>
      </c>
    </row>
    <row r="22" spans="1:33" ht="17.100000000000001" customHeight="1" thickBot="1">
      <c r="A22" s="695"/>
      <c r="B22" s="696"/>
      <c r="C22" s="748"/>
      <c r="D22" s="638" t="s">
        <v>117</v>
      </c>
      <c r="E22" s="639"/>
      <c r="F22" s="724"/>
      <c r="G22" s="740"/>
      <c r="H22" s="740"/>
      <c r="I22" s="740"/>
      <c r="J22" s="740"/>
      <c r="K22" s="740"/>
      <c r="L22" s="740"/>
      <c r="M22" s="740"/>
      <c r="N22" s="740"/>
      <c r="O22" s="740"/>
      <c r="P22" s="740"/>
      <c r="Q22" s="741"/>
      <c r="R22" s="135"/>
      <c r="S22" s="135"/>
      <c r="U22" s="25" t="s">
        <v>261</v>
      </c>
      <c r="X22" s="145" t="s">
        <v>207</v>
      </c>
    </row>
    <row r="23" spans="1:33" ht="17.100000000000001" customHeight="1" thickBot="1">
      <c r="A23" s="695"/>
      <c r="B23" s="696"/>
      <c r="C23" s="748"/>
      <c r="D23" s="638" t="s">
        <v>78</v>
      </c>
      <c r="E23" s="639"/>
      <c r="F23" s="724"/>
      <c r="G23" s="740"/>
      <c r="H23" s="740"/>
      <c r="I23" s="740"/>
      <c r="J23" s="740"/>
      <c r="K23" s="740"/>
      <c r="L23" s="740"/>
      <c r="M23" s="740"/>
      <c r="N23" s="740"/>
      <c r="O23" s="740"/>
      <c r="P23" s="740"/>
      <c r="Q23" s="741"/>
      <c r="R23" s="135"/>
      <c r="S23" s="135"/>
      <c r="U23" s="25" t="s">
        <v>197</v>
      </c>
      <c r="X23" s="145" t="s">
        <v>208</v>
      </c>
    </row>
    <row r="24" spans="1:33" ht="17.100000000000001" customHeight="1" thickBot="1">
      <c r="A24" s="749"/>
      <c r="B24" s="750"/>
      <c r="C24" s="748"/>
      <c r="D24" s="638" t="s">
        <v>118</v>
      </c>
      <c r="E24" s="639"/>
      <c r="F24" s="724"/>
      <c r="G24" s="740"/>
      <c r="H24" s="740"/>
      <c r="I24" s="740"/>
      <c r="J24" s="740"/>
      <c r="K24" s="740"/>
      <c r="L24" s="740"/>
      <c r="M24" s="740"/>
      <c r="N24" s="740"/>
      <c r="O24" s="740"/>
      <c r="P24" s="740"/>
      <c r="Q24" s="741"/>
      <c r="R24" s="135"/>
      <c r="S24" s="135"/>
      <c r="U24" s="145" t="s">
        <v>262</v>
      </c>
      <c r="X24" s="145" t="s">
        <v>210</v>
      </c>
    </row>
    <row r="25" spans="1:33" ht="17.100000000000001" customHeight="1" thickBot="1">
      <c r="A25" s="751"/>
      <c r="B25" s="752"/>
      <c r="C25" s="753"/>
      <c r="D25" s="638" t="s">
        <v>79</v>
      </c>
      <c r="E25" s="639"/>
      <c r="F25" s="724"/>
      <c r="G25" s="740"/>
      <c r="H25" s="740"/>
      <c r="I25" s="740"/>
      <c r="J25" s="740"/>
      <c r="K25" s="740"/>
      <c r="L25" s="740"/>
      <c r="M25" s="740"/>
      <c r="N25" s="740"/>
      <c r="O25" s="740"/>
      <c r="P25" s="740"/>
      <c r="Q25" s="741"/>
      <c r="R25" s="135"/>
      <c r="S25" s="135"/>
      <c r="U25" s="164" t="s">
        <v>309</v>
      </c>
      <c r="X25" s="145" t="s">
        <v>329</v>
      </c>
    </row>
    <row r="26" spans="1:33" s="12" customFormat="1" ht="17.100000000000001" customHeight="1" thickBot="1">
      <c r="A26" s="659" t="s">
        <v>299</v>
      </c>
      <c r="B26" s="660"/>
      <c r="C26" s="661"/>
      <c r="D26" s="619" t="s">
        <v>39</v>
      </c>
      <c r="E26" s="620"/>
      <c r="F26" s="621" t="s">
        <v>104</v>
      </c>
      <c r="G26" s="622"/>
      <c r="H26" s="622"/>
      <c r="I26" s="622"/>
      <c r="J26" s="622"/>
      <c r="K26" s="622"/>
      <c r="L26" s="622"/>
      <c r="M26" s="622"/>
      <c r="N26" s="622"/>
      <c r="O26" s="622"/>
      <c r="P26" s="622"/>
      <c r="Q26" s="623"/>
      <c r="R26" s="30"/>
      <c r="S26" s="121"/>
      <c r="U26" s="25" t="s">
        <v>108</v>
      </c>
      <c r="V26" s="25"/>
      <c r="W26" s="25"/>
      <c r="X26" s="25" t="s">
        <v>360</v>
      </c>
      <c r="Y26" s="25"/>
      <c r="Z26" s="25"/>
      <c r="AA26" s="25"/>
      <c r="AB26" s="25"/>
      <c r="AC26" s="25"/>
      <c r="AD26" s="25"/>
      <c r="AE26" s="25"/>
      <c r="AF26" s="25"/>
      <c r="AG26" s="25"/>
    </row>
    <row r="27" spans="1:33" s="12" customFormat="1" ht="17.100000000000001" customHeight="1" thickBot="1">
      <c r="A27" s="709"/>
      <c r="B27" s="710"/>
      <c r="C27" s="711"/>
      <c r="D27" s="727"/>
      <c r="E27" s="728"/>
      <c r="F27" s="729" t="s">
        <v>90</v>
      </c>
      <c r="G27" s="730"/>
      <c r="H27" s="731"/>
      <c r="I27" s="732" t="s">
        <v>115</v>
      </c>
      <c r="J27" s="733"/>
      <c r="K27" s="734"/>
      <c r="L27" s="735"/>
      <c r="M27" s="736"/>
      <c r="N27" s="736"/>
      <c r="O27" s="736"/>
      <c r="P27" s="736"/>
      <c r="Q27" s="737"/>
      <c r="R27" s="30"/>
      <c r="S27" s="11"/>
      <c r="U27" s="25" t="s">
        <v>307</v>
      </c>
      <c r="V27" s="25"/>
      <c r="W27" s="25"/>
      <c r="X27" s="25"/>
      <c r="Y27" s="25"/>
      <c r="Z27" s="25"/>
      <c r="AA27" s="25"/>
      <c r="AB27" s="25"/>
      <c r="AC27" s="25"/>
      <c r="AD27" s="25"/>
      <c r="AE27" s="25"/>
      <c r="AF27" s="25"/>
      <c r="AG27" s="25"/>
    </row>
    <row r="28" spans="1:33" s="12" customFormat="1" ht="17.100000000000001" customHeight="1" thickBot="1">
      <c r="A28" s="709"/>
      <c r="B28" s="710"/>
      <c r="C28" s="711"/>
      <c r="D28" s="738" t="s">
        <v>147</v>
      </c>
      <c r="E28" s="739"/>
      <c r="F28" s="724"/>
      <c r="G28" s="725"/>
      <c r="H28" s="725"/>
      <c r="I28" s="725"/>
      <c r="J28" s="725"/>
      <c r="K28" s="725"/>
      <c r="L28" s="725"/>
      <c r="M28" s="725"/>
      <c r="N28" s="725"/>
      <c r="O28" s="725"/>
      <c r="P28" s="725"/>
      <c r="Q28" s="726"/>
      <c r="R28" s="30"/>
      <c r="S28" s="11"/>
      <c r="U28" s="25" t="s">
        <v>109</v>
      </c>
      <c r="V28" s="25"/>
      <c r="W28" s="25"/>
      <c r="X28" s="25"/>
      <c r="Y28" s="25"/>
      <c r="Z28" s="25"/>
      <c r="AA28" s="25"/>
      <c r="AB28" s="25"/>
      <c r="AC28" s="25"/>
      <c r="AD28" s="25"/>
      <c r="AE28" s="25"/>
      <c r="AF28" s="25"/>
      <c r="AG28" s="25"/>
    </row>
    <row r="29" spans="1:33" s="12" customFormat="1" ht="17.100000000000001" customHeight="1" thickBot="1">
      <c r="A29" s="709"/>
      <c r="B29" s="710"/>
      <c r="C29" s="711"/>
      <c r="D29" s="722" t="s">
        <v>85</v>
      </c>
      <c r="E29" s="723"/>
      <c r="F29" s="724"/>
      <c r="G29" s="725"/>
      <c r="H29" s="725"/>
      <c r="I29" s="725"/>
      <c r="J29" s="725"/>
      <c r="K29" s="725"/>
      <c r="L29" s="725"/>
      <c r="M29" s="725"/>
      <c r="N29" s="725"/>
      <c r="O29" s="725"/>
      <c r="P29" s="725"/>
      <c r="Q29" s="726"/>
      <c r="R29" s="30"/>
      <c r="S29" s="11"/>
      <c r="U29" s="25" t="s">
        <v>285</v>
      </c>
      <c r="V29" s="25"/>
      <c r="W29" s="25"/>
      <c r="X29" s="25"/>
      <c r="Y29" s="25"/>
      <c r="Z29" s="25"/>
      <c r="AA29" s="25"/>
      <c r="AB29" s="25"/>
      <c r="AC29" s="25"/>
      <c r="AD29" s="25"/>
      <c r="AE29" s="25"/>
      <c r="AF29" s="25"/>
      <c r="AG29" s="25"/>
    </row>
    <row r="30" spans="1:33" s="12" customFormat="1" ht="17.100000000000001" customHeight="1" thickBot="1">
      <c r="A30" s="709"/>
      <c r="B30" s="710"/>
      <c r="C30" s="711"/>
      <c r="D30" s="727"/>
      <c r="E30" s="728"/>
      <c r="F30" s="729" t="s">
        <v>90</v>
      </c>
      <c r="G30" s="730"/>
      <c r="H30" s="731"/>
      <c r="I30" s="732" t="s">
        <v>116</v>
      </c>
      <c r="J30" s="733"/>
      <c r="K30" s="734"/>
      <c r="L30" s="735"/>
      <c r="M30" s="736"/>
      <c r="N30" s="736"/>
      <c r="O30" s="736"/>
      <c r="P30" s="736"/>
      <c r="Q30" s="737"/>
      <c r="R30" s="30"/>
      <c r="S30" s="11"/>
      <c r="U30" s="25" t="s">
        <v>308</v>
      </c>
      <c r="V30" s="25"/>
      <c r="W30" s="25"/>
      <c r="X30" s="25"/>
      <c r="Y30" s="25"/>
      <c r="Z30" s="25"/>
      <c r="AA30" s="25"/>
      <c r="AB30" s="25"/>
      <c r="AC30" s="25"/>
      <c r="AD30" s="25"/>
      <c r="AE30" s="25"/>
      <c r="AF30" s="25"/>
      <c r="AG30" s="25"/>
    </row>
    <row r="31" spans="1:33" s="12" customFormat="1" ht="17.100000000000001" customHeight="1" thickBot="1">
      <c r="A31" s="709"/>
      <c r="B31" s="710"/>
      <c r="C31" s="711"/>
      <c r="D31" s="738" t="s">
        <v>148</v>
      </c>
      <c r="E31" s="739"/>
      <c r="F31" s="724"/>
      <c r="G31" s="740"/>
      <c r="H31" s="740"/>
      <c r="I31" s="740"/>
      <c r="J31" s="740"/>
      <c r="K31" s="740"/>
      <c r="L31" s="740"/>
      <c r="M31" s="740"/>
      <c r="N31" s="740"/>
      <c r="O31" s="740"/>
      <c r="P31" s="740"/>
      <c r="Q31" s="741"/>
      <c r="R31" s="30"/>
      <c r="S31" s="11"/>
      <c r="U31" s="164" t="s">
        <v>310</v>
      </c>
      <c r="V31" s="25"/>
      <c r="W31" s="25"/>
      <c r="X31" s="25"/>
      <c r="Y31" s="25"/>
      <c r="Z31" s="25"/>
      <c r="AA31" s="25"/>
      <c r="AB31" s="25"/>
      <c r="AC31" s="25"/>
      <c r="AD31" s="25"/>
      <c r="AE31" s="25"/>
      <c r="AF31" s="25"/>
      <c r="AG31" s="25"/>
    </row>
    <row r="32" spans="1:33" s="12" customFormat="1" ht="17.100000000000001" customHeight="1" thickBot="1">
      <c r="A32" s="744"/>
      <c r="B32" s="745"/>
      <c r="C32" s="746"/>
      <c r="D32" s="742" t="s">
        <v>86</v>
      </c>
      <c r="E32" s="743"/>
      <c r="F32" s="724"/>
      <c r="G32" s="740"/>
      <c r="H32" s="740"/>
      <c r="I32" s="740"/>
      <c r="J32" s="740"/>
      <c r="K32" s="740"/>
      <c r="L32" s="740"/>
      <c r="M32" s="740"/>
      <c r="N32" s="740"/>
      <c r="O32" s="740"/>
      <c r="P32" s="740"/>
      <c r="Q32" s="741"/>
      <c r="R32" s="30"/>
      <c r="S32" s="11"/>
      <c r="U32" s="25" t="s">
        <v>311</v>
      </c>
      <c r="V32" s="25"/>
      <c r="W32" s="25"/>
      <c r="X32" s="25"/>
      <c r="Y32" s="25"/>
      <c r="Z32" s="25"/>
      <c r="AA32" s="25"/>
      <c r="AB32" s="25"/>
      <c r="AC32" s="25"/>
      <c r="AD32" s="25"/>
      <c r="AE32" s="25"/>
      <c r="AF32" s="25"/>
      <c r="AG32" s="25"/>
    </row>
    <row r="33" spans="1:33" s="12" customFormat="1" ht="17.100000000000001" customHeight="1" thickBot="1">
      <c r="A33" s="613" t="s">
        <v>300</v>
      </c>
      <c r="B33" s="614"/>
      <c r="C33" s="615"/>
      <c r="D33" s="619" t="s">
        <v>61</v>
      </c>
      <c r="E33" s="620"/>
      <c r="F33" s="621" t="s">
        <v>263</v>
      </c>
      <c r="G33" s="622"/>
      <c r="H33" s="622"/>
      <c r="I33" s="622"/>
      <c r="J33" s="622"/>
      <c r="K33" s="622"/>
      <c r="L33" s="622"/>
      <c r="M33" s="622"/>
      <c r="N33" s="622"/>
      <c r="O33" s="622"/>
      <c r="P33" s="622"/>
      <c r="Q33" s="623"/>
      <c r="R33" s="30"/>
      <c r="S33" s="121"/>
      <c r="U33" s="25" t="s">
        <v>308</v>
      </c>
      <c r="V33" s="25"/>
      <c r="W33" s="25"/>
      <c r="X33" s="25"/>
      <c r="Y33" s="25"/>
      <c r="Z33" s="25"/>
      <c r="AA33" s="25"/>
      <c r="AB33" s="25"/>
      <c r="AC33" s="25"/>
      <c r="AD33" s="25"/>
      <c r="AE33" s="25"/>
      <c r="AF33" s="25"/>
      <c r="AG33" s="25"/>
    </row>
    <row r="34" spans="1:33" s="12" customFormat="1" ht="11.45" customHeight="1" thickBot="1">
      <c r="A34" s="613"/>
      <c r="B34" s="614"/>
      <c r="C34" s="615"/>
      <c r="D34" s="624" t="s">
        <v>62</v>
      </c>
      <c r="E34" s="690"/>
      <c r="F34" s="691" t="s">
        <v>362</v>
      </c>
      <c r="G34" s="692"/>
      <c r="H34" s="630"/>
      <c r="I34" s="631"/>
      <c r="J34" s="631"/>
      <c r="K34" s="631"/>
      <c r="L34" s="631"/>
      <c r="M34" s="631"/>
      <c r="N34" s="631"/>
      <c r="O34" s="631"/>
      <c r="P34" s="631"/>
      <c r="Q34" s="632"/>
      <c r="R34" s="30"/>
      <c r="S34" s="11"/>
      <c r="U34" s="25" t="s">
        <v>309</v>
      </c>
      <c r="V34" s="25"/>
      <c r="W34" s="25"/>
      <c r="X34" s="25"/>
      <c r="Y34" s="25"/>
      <c r="Z34" s="25"/>
      <c r="AA34" s="25"/>
      <c r="AB34" s="25"/>
      <c r="AC34" s="25"/>
      <c r="AD34" s="25"/>
      <c r="AE34" s="25"/>
      <c r="AF34" s="25"/>
      <c r="AG34" s="25"/>
    </row>
    <row r="35" spans="1:33" s="12" customFormat="1" ht="11.45" customHeight="1" thickBot="1">
      <c r="A35" s="613"/>
      <c r="B35" s="614"/>
      <c r="C35" s="615"/>
      <c r="D35" s="634"/>
      <c r="E35" s="718"/>
      <c r="F35" s="693"/>
      <c r="G35" s="694"/>
      <c r="H35" s="633"/>
      <c r="I35" s="631"/>
      <c r="J35" s="631"/>
      <c r="K35" s="631"/>
      <c r="L35" s="631"/>
      <c r="M35" s="631"/>
      <c r="N35" s="631"/>
      <c r="O35" s="631"/>
      <c r="P35" s="631"/>
      <c r="Q35" s="632"/>
      <c r="R35" s="30"/>
      <c r="S35" s="11"/>
      <c r="U35" s="25" t="s">
        <v>110</v>
      </c>
      <c r="V35" s="25"/>
      <c r="W35" s="25"/>
      <c r="X35" s="25"/>
      <c r="Y35" s="25"/>
      <c r="Z35" s="25"/>
      <c r="AA35" s="25"/>
      <c r="AB35" s="25"/>
      <c r="AC35" s="25"/>
      <c r="AD35" s="25"/>
      <c r="AE35" s="25"/>
      <c r="AF35" s="25"/>
      <c r="AG35" s="25"/>
    </row>
    <row r="36" spans="1:33" s="12" customFormat="1" ht="11.45" customHeight="1" thickBot="1">
      <c r="A36" s="613"/>
      <c r="B36" s="614"/>
      <c r="C36" s="615"/>
      <c r="D36" s="624" t="s">
        <v>63</v>
      </c>
      <c r="E36" s="690"/>
      <c r="F36" s="719" t="s">
        <v>292</v>
      </c>
      <c r="G36" s="694"/>
      <c r="H36" s="630"/>
      <c r="I36" s="631"/>
      <c r="J36" s="631"/>
      <c r="K36" s="631"/>
      <c r="L36" s="631"/>
      <c r="M36" s="631"/>
      <c r="N36" s="631"/>
      <c r="O36" s="631"/>
      <c r="P36" s="631"/>
      <c r="Q36" s="632"/>
      <c r="R36" s="30"/>
      <c r="S36" s="11"/>
      <c r="U36" s="25" t="s">
        <v>111</v>
      </c>
      <c r="V36" s="25"/>
      <c r="W36" s="25"/>
      <c r="X36" s="25"/>
      <c r="Y36" s="25"/>
      <c r="Z36" s="25"/>
      <c r="AA36" s="25"/>
      <c r="AB36" s="25"/>
      <c r="AC36" s="25"/>
      <c r="AD36" s="25"/>
      <c r="AE36" s="25"/>
      <c r="AF36" s="25"/>
      <c r="AG36" s="25"/>
    </row>
    <row r="37" spans="1:33" s="12" customFormat="1" ht="11.45" customHeight="1" thickBot="1">
      <c r="A37" s="616"/>
      <c r="B37" s="617"/>
      <c r="C37" s="618"/>
      <c r="D37" s="636"/>
      <c r="E37" s="689"/>
      <c r="F37" s="720"/>
      <c r="G37" s="721"/>
      <c r="H37" s="633"/>
      <c r="I37" s="631"/>
      <c r="J37" s="631"/>
      <c r="K37" s="631"/>
      <c r="L37" s="631"/>
      <c r="M37" s="631"/>
      <c r="N37" s="631"/>
      <c r="O37" s="631"/>
      <c r="P37" s="631"/>
      <c r="Q37" s="632"/>
      <c r="R37" s="30"/>
      <c r="S37" s="11"/>
      <c r="U37" s="25" t="s">
        <v>112</v>
      </c>
      <c r="V37" s="25"/>
      <c r="W37" s="25"/>
      <c r="X37" s="25"/>
      <c r="Y37" s="25"/>
      <c r="Z37" s="25"/>
      <c r="AA37" s="25"/>
      <c r="AB37" s="25"/>
      <c r="AC37" s="25"/>
      <c r="AD37" s="25"/>
      <c r="AE37" s="25"/>
      <c r="AF37" s="25"/>
      <c r="AG37" s="25"/>
    </row>
    <row r="38" spans="1:33" s="12" customFormat="1" ht="17.100000000000001" customHeight="1" thickBot="1">
      <c r="A38" s="613" t="s">
        <v>301</v>
      </c>
      <c r="B38" s="614"/>
      <c r="C38" s="615"/>
      <c r="D38" s="619" t="s">
        <v>61</v>
      </c>
      <c r="E38" s="620"/>
      <c r="F38" s="621" t="s">
        <v>263</v>
      </c>
      <c r="G38" s="622"/>
      <c r="H38" s="622"/>
      <c r="I38" s="622"/>
      <c r="J38" s="622"/>
      <c r="K38" s="622"/>
      <c r="L38" s="622"/>
      <c r="M38" s="622"/>
      <c r="N38" s="622"/>
      <c r="O38" s="622"/>
      <c r="P38" s="622"/>
      <c r="Q38" s="623"/>
      <c r="R38" s="30"/>
      <c r="S38" s="121"/>
      <c r="U38" s="25" t="s">
        <v>113</v>
      </c>
      <c r="V38" s="25"/>
      <c r="W38" s="25"/>
      <c r="X38" s="25"/>
      <c r="Y38" s="25"/>
      <c r="Z38" s="25"/>
      <c r="AA38" s="25"/>
      <c r="AB38" s="25"/>
      <c r="AC38" s="25"/>
      <c r="AD38" s="25"/>
      <c r="AE38" s="25"/>
      <c r="AF38" s="25"/>
      <c r="AG38" s="25"/>
    </row>
    <row r="39" spans="1:33" s="12" customFormat="1" ht="12.75" customHeight="1" thickBot="1">
      <c r="A39" s="613"/>
      <c r="B39" s="614"/>
      <c r="C39" s="615"/>
      <c r="D39" s="624" t="s">
        <v>339</v>
      </c>
      <c r="E39" s="625"/>
      <c r="F39" s="626" t="s">
        <v>340</v>
      </c>
      <c r="G39" s="627"/>
      <c r="H39" s="630"/>
      <c r="I39" s="631"/>
      <c r="J39" s="631"/>
      <c r="K39" s="631"/>
      <c r="L39" s="631"/>
      <c r="M39" s="631"/>
      <c r="N39" s="631"/>
      <c r="O39" s="631"/>
      <c r="P39" s="631"/>
      <c r="Q39" s="632"/>
      <c r="R39" s="30"/>
      <c r="S39" s="11"/>
      <c r="U39" s="25" t="s">
        <v>114</v>
      </c>
      <c r="V39" s="25"/>
      <c r="W39" s="25"/>
      <c r="X39" s="25"/>
      <c r="Y39" s="25"/>
      <c r="Z39" s="25"/>
      <c r="AA39" s="25"/>
      <c r="AB39" s="25"/>
      <c r="AC39" s="25"/>
      <c r="AD39" s="25"/>
      <c r="AE39" s="25"/>
      <c r="AF39" s="25"/>
      <c r="AG39" s="25"/>
    </row>
    <row r="40" spans="1:33" s="12" customFormat="1" ht="15" customHeight="1" thickBot="1">
      <c r="A40" s="613"/>
      <c r="B40" s="614"/>
      <c r="C40" s="615"/>
      <c r="D40" s="634"/>
      <c r="E40" s="635"/>
      <c r="F40" s="628"/>
      <c r="G40" s="629"/>
      <c r="H40" s="633"/>
      <c r="I40" s="631"/>
      <c r="J40" s="631"/>
      <c r="K40" s="631"/>
      <c r="L40" s="631"/>
      <c r="M40" s="631"/>
      <c r="N40" s="631"/>
      <c r="O40" s="631"/>
      <c r="P40" s="631"/>
      <c r="Q40" s="632"/>
      <c r="R40" s="30"/>
      <c r="S40" s="11"/>
      <c r="U40" s="25" t="s">
        <v>308</v>
      </c>
      <c r="V40" s="25"/>
      <c r="W40" s="25"/>
      <c r="X40" s="25"/>
      <c r="Y40" s="25"/>
      <c r="Z40" s="25"/>
      <c r="AA40" s="25"/>
      <c r="AB40" s="25"/>
      <c r="AC40" s="25"/>
      <c r="AD40" s="25"/>
      <c r="AE40" s="25"/>
      <c r="AF40" s="25"/>
      <c r="AG40" s="25"/>
    </row>
    <row r="41" spans="1:33" s="12" customFormat="1" ht="12.75" customHeight="1" thickBot="1">
      <c r="A41" s="613"/>
      <c r="B41" s="614"/>
      <c r="C41" s="615"/>
      <c r="D41" s="624" t="s">
        <v>341</v>
      </c>
      <c r="E41" s="625"/>
      <c r="F41" s="626" t="s">
        <v>340</v>
      </c>
      <c r="G41" s="627"/>
      <c r="H41" s="630"/>
      <c r="I41" s="631"/>
      <c r="J41" s="631"/>
      <c r="K41" s="631"/>
      <c r="L41" s="631"/>
      <c r="M41" s="631"/>
      <c r="N41" s="631"/>
      <c r="O41" s="631"/>
      <c r="P41" s="631"/>
      <c r="Q41" s="632"/>
      <c r="R41" s="30"/>
      <c r="S41" s="11"/>
      <c r="U41" s="25" t="s">
        <v>312</v>
      </c>
      <c r="V41" s="25"/>
      <c r="W41" s="25"/>
      <c r="X41" s="25"/>
      <c r="Y41" s="25"/>
      <c r="Z41" s="25"/>
      <c r="AA41" s="25"/>
      <c r="AB41" s="25"/>
      <c r="AC41" s="25"/>
      <c r="AD41" s="25"/>
      <c r="AE41" s="25"/>
      <c r="AF41" s="25"/>
      <c r="AG41" s="25"/>
    </row>
    <row r="42" spans="1:33" s="12" customFormat="1" ht="15" customHeight="1" thickBot="1">
      <c r="A42" s="616"/>
      <c r="B42" s="617"/>
      <c r="C42" s="618"/>
      <c r="D42" s="636"/>
      <c r="E42" s="637"/>
      <c r="F42" s="628"/>
      <c r="G42" s="629"/>
      <c r="H42" s="633"/>
      <c r="I42" s="631"/>
      <c r="J42" s="631"/>
      <c r="K42" s="631"/>
      <c r="L42" s="631"/>
      <c r="M42" s="631"/>
      <c r="N42" s="631"/>
      <c r="O42" s="631"/>
      <c r="P42" s="631"/>
      <c r="Q42" s="632"/>
      <c r="R42" s="30"/>
      <c r="S42" s="11"/>
      <c r="U42" s="25" t="s">
        <v>313</v>
      </c>
      <c r="V42" s="25"/>
      <c r="W42" s="25"/>
      <c r="X42" s="25"/>
      <c r="Y42" s="25"/>
      <c r="Z42" s="25"/>
      <c r="AA42" s="25"/>
      <c r="AB42" s="25"/>
      <c r="AC42" s="25"/>
      <c r="AD42" s="25"/>
      <c r="AE42" s="25"/>
      <c r="AF42" s="25"/>
      <c r="AG42" s="25"/>
    </row>
    <row r="43" spans="1:33" s="12" customFormat="1" ht="24" customHeight="1" thickBot="1">
      <c r="A43" s="655" t="s">
        <v>331</v>
      </c>
      <c r="B43" s="655"/>
      <c r="C43" s="655"/>
      <c r="D43" s="619" t="s">
        <v>284</v>
      </c>
      <c r="E43" s="620"/>
      <c r="F43" s="621" t="s">
        <v>91</v>
      </c>
      <c r="G43" s="622"/>
      <c r="H43" s="623"/>
      <c r="I43" s="656"/>
      <c r="J43" s="657"/>
      <c r="K43" s="657"/>
      <c r="L43" s="657"/>
      <c r="M43" s="657"/>
      <c r="N43" s="657"/>
      <c r="O43" s="657"/>
      <c r="P43" s="657"/>
      <c r="Q43" s="658"/>
      <c r="R43" s="30"/>
      <c r="S43" s="121"/>
      <c r="U43" s="25" t="s">
        <v>308</v>
      </c>
      <c r="V43" s="25"/>
      <c r="W43" s="25"/>
      <c r="X43" s="25"/>
      <c r="Y43" s="25"/>
      <c r="Z43" s="25"/>
      <c r="AA43" s="25"/>
      <c r="AB43" s="25"/>
      <c r="AC43" s="25"/>
      <c r="AD43" s="25"/>
      <c r="AE43" s="25"/>
      <c r="AF43" s="25"/>
      <c r="AG43" s="25"/>
    </row>
    <row r="44" spans="1:33" s="12" customFormat="1" ht="15.75" customHeight="1" thickBot="1">
      <c r="A44" s="659" t="s">
        <v>302</v>
      </c>
      <c r="B44" s="660"/>
      <c r="C44" s="661"/>
      <c r="D44" s="712" t="s">
        <v>153</v>
      </c>
      <c r="E44" s="713"/>
      <c r="F44" s="682" t="s">
        <v>121</v>
      </c>
      <c r="G44" s="714"/>
      <c r="H44" s="714"/>
      <c r="I44" s="714"/>
      <c r="J44" s="715"/>
      <c r="K44" s="256"/>
      <c r="L44" s="257"/>
      <c r="M44" s="257"/>
      <c r="N44" s="267"/>
      <c r="O44" s="267"/>
      <c r="P44" s="267"/>
      <c r="Q44" s="268"/>
      <c r="R44" s="11"/>
      <c r="S44" s="121"/>
      <c r="U44" s="25" t="s">
        <v>309</v>
      </c>
      <c r="V44" s="25"/>
      <c r="W44" s="25"/>
      <c r="X44" s="25"/>
      <c r="Y44" s="25"/>
      <c r="Z44" s="25"/>
      <c r="AA44" s="25"/>
      <c r="AB44" s="25"/>
      <c r="AC44" s="25"/>
      <c r="AD44" s="25"/>
      <c r="AE44" s="25"/>
      <c r="AF44" s="25"/>
      <c r="AG44" s="25"/>
    </row>
    <row r="45" spans="1:33" s="12" customFormat="1" ht="17.100000000000001" customHeight="1" thickBot="1">
      <c r="A45" s="709"/>
      <c r="B45" s="710"/>
      <c r="C45" s="711"/>
      <c r="D45" s="265"/>
      <c r="E45" s="258"/>
      <c r="F45" s="258"/>
      <c r="G45" s="258"/>
      <c r="H45" s="282"/>
      <c r="I45" s="282"/>
      <c r="J45" s="282"/>
      <c r="K45" s="282"/>
      <c r="L45" s="282"/>
      <c r="M45" s="283" t="s">
        <v>355</v>
      </c>
      <c r="N45" s="716"/>
      <c r="O45" s="543"/>
      <c r="P45" s="544"/>
      <c r="Q45" s="269" t="s">
        <v>354</v>
      </c>
      <c r="R45" s="11"/>
      <c r="S45" s="11"/>
      <c r="U45" s="25" t="s">
        <v>314</v>
      </c>
      <c r="V45" s="25"/>
      <c r="W45" s="25"/>
      <c r="X45" s="25"/>
      <c r="Y45" s="25"/>
      <c r="Z45" s="25"/>
      <c r="AA45" s="25"/>
      <c r="AB45" s="25"/>
      <c r="AC45" s="25"/>
      <c r="AD45" s="25"/>
      <c r="AE45" s="25"/>
      <c r="AF45" s="25"/>
      <c r="AG45" s="25"/>
    </row>
    <row r="46" spans="1:33" s="12" customFormat="1" ht="17.100000000000001" customHeight="1" thickBot="1">
      <c r="A46" s="662"/>
      <c r="B46" s="663"/>
      <c r="C46" s="664"/>
      <c r="D46" s="265"/>
      <c r="E46" s="258"/>
      <c r="F46" s="258"/>
      <c r="G46" s="258"/>
      <c r="H46" s="266"/>
      <c r="I46" s="266"/>
      <c r="J46" s="266"/>
      <c r="K46" s="258"/>
      <c r="L46" s="258"/>
      <c r="M46" s="271" t="s">
        <v>357</v>
      </c>
      <c r="N46" s="717"/>
      <c r="O46" s="686"/>
      <c r="P46" s="686"/>
      <c r="Q46" s="270" t="s">
        <v>354</v>
      </c>
      <c r="R46" s="30"/>
      <c r="S46" s="11"/>
      <c r="U46" s="25" t="s">
        <v>315</v>
      </c>
      <c r="V46" s="25"/>
      <c r="W46" s="25"/>
      <c r="X46" s="25"/>
      <c r="Y46" s="25"/>
      <c r="Z46" s="25"/>
      <c r="AA46" s="25"/>
      <c r="AB46" s="25"/>
      <c r="AC46" s="25"/>
      <c r="AD46" s="25"/>
      <c r="AE46" s="25"/>
      <c r="AF46" s="25"/>
      <c r="AG46" s="25"/>
    </row>
    <row r="47" spans="1:33" ht="17.100000000000001" customHeight="1" thickBot="1">
      <c r="A47" s="499" t="s">
        <v>303</v>
      </c>
      <c r="B47" s="500"/>
      <c r="C47" s="501"/>
      <c r="D47" s="698" t="s">
        <v>123</v>
      </c>
      <c r="E47" s="699"/>
      <c r="F47" s="621" t="s">
        <v>91</v>
      </c>
      <c r="G47" s="622"/>
      <c r="H47" s="700" t="s">
        <v>32</v>
      </c>
      <c r="I47" s="701"/>
      <c r="J47" s="701"/>
      <c r="K47" s="701"/>
      <c r="L47" s="701"/>
      <c r="M47" s="702"/>
      <c r="N47" s="703"/>
      <c r="O47" s="704"/>
      <c r="P47" s="704"/>
      <c r="Q47" s="705"/>
      <c r="R47" s="135"/>
      <c r="S47" s="121"/>
      <c r="U47" s="25" t="s">
        <v>316</v>
      </c>
    </row>
    <row r="48" spans="1:33" ht="17.100000000000001" customHeight="1" thickBot="1">
      <c r="A48" s="695"/>
      <c r="B48" s="696"/>
      <c r="C48" s="697"/>
      <c r="D48" s="706" t="s">
        <v>122</v>
      </c>
      <c r="E48" s="707"/>
      <c r="F48" s="707"/>
      <c r="G48" s="708"/>
      <c r="H48" s="621" t="s">
        <v>200</v>
      </c>
      <c r="I48" s="622"/>
      <c r="J48" s="622"/>
      <c r="K48" s="622"/>
      <c r="L48" s="622"/>
      <c r="M48" s="622"/>
      <c r="N48" s="622"/>
      <c r="O48" s="622"/>
      <c r="P48" s="622"/>
      <c r="Q48" s="623"/>
      <c r="R48" s="135"/>
      <c r="S48" s="121"/>
      <c r="U48" s="164" t="s">
        <v>317</v>
      </c>
    </row>
    <row r="49" spans="1:33" ht="17.100000000000001" customHeight="1" thickBot="1">
      <c r="A49" s="674" t="s">
        <v>304</v>
      </c>
      <c r="B49" s="675"/>
      <c r="C49" s="676"/>
      <c r="D49" s="680" t="s">
        <v>76</v>
      </c>
      <c r="E49" s="681"/>
      <c r="F49" s="682" t="s">
        <v>98</v>
      </c>
      <c r="G49" s="543"/>
      <c r="H49" s="544"/>
      <c r="I49" s="259"/>
      <c r="J49" s="260"/>
      <c r="K49" s="260"/>
      <c r="L49" s="261"/>
      <c r="M49" s="262"/>
      <c r="N49" s="262"/>
      <c r="O49" s="262"/>
      <c r="P49" s="262"/>
      <c r="Q49" s="263"/>
      <c r="R49" s="135"/>
      <c r="S49" s="121"/>
      <c r="U49" s="145" t="s">
        <v>318</v>
      </c>
    </row>
    <row r="50" spans="1:33" ht="17.100000000000001" customHeight="1" thickBot="1">
      <c r="A50" s="677"/>
      <c r="B50" s="678"/>
      <c r="C50" s="679"/>
      <c r="D50" s="683" t="s">
        <v>89</v>
      </c>
      <c r="E50" s="684"/>
      <c r="F50" s="685"/>
      <c r="G50" s="686"/>
      <c r="H50" s="687"/>
      <c r="I50" s="688" t="s">
        <v>59</v>
      </c>
      <c r="J50" s="689"/>
      <c r="K50" s="637"/>
      <c r="L50" s="652"/>
      <c r="M50" s="653"/>
      <c r="N50" s="653"/>
      <c r="O50" s="653"/>
      <c r="P50" s="653"/>
      <c r="Q50" s="654"/>
      <c r="R50" s="135"/>
      <c r="S50" s="135"/>
      <c r="U50" s="145" t="s">
        <v>308</v>
      </c>
    </row>
    <row r="51" spans="1:33" s="12" customFormat="1" ht="24" customHeight="1" thickBot="1">
      <c r="A51" s="655" t="s">
        <v>351</v>
      </c>
      <c r="B51" s="655"/>
      <c r="C51" s="655"/>
      <c r="D51" s="619" t="s">
        <v>284</v>
      </c>
      <c r="E51" s="620"/>
      <c r="F51" s="621" t="s">
        <v>91</v>
      </c>
      <c r="G51" s="622"/>
      <c r="H51" s="623"/>
      <c r="I51" s="656"/>
      <c r="J51" s="657"/>
      <c r="K51" s="657"/>
      <c r="L51" s="657"/>
      <c r="M51" s="657"/>
      <c r="N51" s="657"/>
      <c r="O51" s="657"/>
      <c r="P51" s="657"/>
      <c r="Q51" s="658"/>
      <c r="R51" s="30"/>
      <c r="S51" s="121"/>
      <c r="U51" s="25" t="s">
        <v>319</v>
      </c>
      <c r="V51" s="25"/>
      <c r="W51" s="25"/>
      <c r="X51" s="25"/>
      <c r="Y51" s="25"/>
      <c r="Z51" s="25"/>
      <c r="AA51" s="25"/>
      <c r="AB51" s="25"/>
      <c r="AC51" s="25"/>
      <c r="AD51" s="25"/>
      <c r="AE51" s="25"/>
      <c r="AF51" s="25"/>
      <c r="AG51" s="25"/>
    </row>
    <row r="52" spans="1:33" s="12" customFormat="1" ht="17.100000000000001" customHeight="1" thickBot="1">
      <c r="A52" s="659" t="s">
        <v>305</v>
      </c>
      <c r="B52" s="660"/>
      <c r="C52" s="661"/>
      <c r="D52" s="619" t="s">
        <v>34</v>
      </c>
      <c r="E52" s="620"/>
      <c r="F52" s="665" t="s">
        <v>91</v>
      </c>
      <c r="G52" s="666"/>
      <c r="H52" s="667"/>
      <c r="I52" s="668" t="s">
        <v>35</v>
      </c>
      <c r="J52" s="669"/>
      <c r="K52" s="670"/>
      <c r="L52" s="671"/>
      <c r="M52" s="672"/>
      <c r="N52" s="672"/>
      <c r="O52" s="672"/>
      <c r="P52" s="672"/>
      <c r="Q52" s="673"/>
      <c r="R52" s="30"/>
      <c r="S52" s="121"/>
      <c r="U52" s="25" t="s">
        <v>128</v>
      </c>
      <c r="V52" s="25"/>
      <c r="W52" s="25"/>
      <c r="X52" s="25"/>
      <c r="Y52" s="25"/>
      <c r="Z52" s="25"/>
      <c r="AA52" s="25"/>
      <c r="AB52" s="25"/>
      <c r="AC52" s="25"/>
      <c r="AD52" s="25"/>
      <c r="AE52" s="25"/>
      <c r="AF52" s="25"/>
      <c r="AG52" s="25"/>
    </row>
    <row r="53" spans="1:33" s="12" customFormat="1" ht="17.100000000000001" customHeight="1" thickBot="1">
      <c r="A53" s="662"/>
      <c r="B53" s="663"/>
      <c r="C53" s="664"/>
      <c r="D53" s="638" t="s">
        <v>146</v>
      </c>
      <c r="E53" s="639"/>
      <c r="F53" s="640"/>
      <c r="G53" s="641"/>
      <c r="H53" s="641"/>
      <c r="I53" s="641"/>
      <c r="J53" s="641"/>
      <c r="K53" s="641"/>
      <c r="L53" s="641"/>
      <c r="M53" s="641"/>
      <c r="N53" s="641"/>
      <c r="O53" s="641"/>
      <c r="P53" s="641"/>
      <c r="Q53" s="642"/>
      <c r="R53" s="30"/>
      <c r="S53" s="11"/>
      <c r="U53" s="25" t="s">
        <v>286</v>
      </c>
      <c r="V53" s="25"/>
      <c r="W53" s="25"/>
      <c r="X53" s="25"/>
      <c r="Y53" s="25"/>
      <c r="Z53" s="25"/>
      <c r="AA53" s="25"/>
      <c r="AB53" s="25"/>
      <c r="AC53" s="25"/>
      <c r="AD53" s="25"/>
      <c r="AE53" s="25"/>
      <c r="AF53" s="25"/>
      <c r="AG53" s="25"/>
    </row>
    <row r="54" spans="1:33" ht="18" customHeight="1" thickBot="1">
      <c r="A54" s="643" t="s">
        <v>275</v>
      </c>
      <c r="B54" s="644"/>
      <c r="C54" s="645"/>
      <c r="D54" s="619" t="s">
        <v>76</v>
      </c>
      <c r="E54" s="620"/>
      <c r="F54" s="646" t="s">
        <v>91</v>
      </c>
      <c r="G54" s="647"/>
      <c r="H54" s="648"/>
      <c r="I54" s="649" t="s">
        <v>295</v>
      </c>
      <c r="J54" s="650"/>
      <c r="K54" s="650"/>
      <c r="L54" s="650"/>
      <c r="M54" s="650"/>
      <c r="N54" s="650"/>
      <c r="O54" s="650"/>
      <c r="P54" s="650"/>
      <c r="Q54" s="651"/>
      <c r="R54" s="135"/>
      <c r="S54" s="121"/>
      <c r="U54" s="145" t="s">
        <v>262</v>
      </c>
    </row>
    <row r="55" spans="1:33" ht="4.5" customHeight="1" thickBot="1">
      <c r="A55" s="158"/>
      <c r="B55" s="141"/>
      <c r="C55" s="158"/>
      <c r="D55" s="158"/>
      <c r="E55" s="140"/>
      <c r="F55" s="140"/>
      <c r="G55" s="140"/>
      <c r="H55" s="140"/>
      <c r="I55" s="142"/>
      <c r="J55" s="142"/>
      <c r="K55" s="142"/>
      <c r="L55" s="142"/>
      <c r="M55" s="142"/>
      <c r="N55" s="142"/>
      <c r="O55" s="142"/>
      <c r="P55" s="142"/>
      <c r="Q55" s="142"/>
      <c r="R55" s="135"/>
      <c r="S55" s="121"/>
      <c r="U55" s="145" t="s">
        <v>352</v>
      </c>
    </row>
    <row r="56" spans="1:33" s="12" customFormat="1" ht="10.5" customHeight="1" thickBot="1">
      <c r="A56" s="143" t="s">
        <v>40</v>
      </c>
      <c r="B56" s="144"/>
      <c r="C56" s="145" t="s">
        <v>41</v>
      </c>
      <c r="D56" s="145"/>
      <c r="E56" s="145"/>
      <c r="F56" s="145"/>
      <c r="G56" s="146"/>
      <c r="H56" s="145"/>
      <c r="I56" s="145"/>
      <c r="J56" s="145"/>
      <c r="K56" s="145"/>
      <c r="L56" s="145"/>
      <c r="M56" s="145"/>
      <c r="N56" s="145"/>
      <c r="O56" s="145"/>
      <c r="P56" s="145"/>
      <c r="Q56" s="148"/>
      <c r="R56" s="30"/>
      <c r="S56" s="121"/>
      <c r="U56" s="145" t="s">
        <v>119</v>
      </c>
      <c r="V56" s="25"/>
      <c r="W56" s="25"/>
      <c r="X56" s="25"/>
      <c r="Y56" s="25"/>
      <c r="Z56" s="25"/>
      <c r="AA56" s="25"/>
      <c r="AB56" s="25"/>
      <c r="AC56" s="25"/>
      <c r="AD56" s="25"/>
      <c r="AE56" s="25"/>
      <c r="AF56" s="25"/>
      <c r="AG56" s="25"/>
    </row>
    <row r="57" spans="1:33" s="145" customFormat="1" ht="10.5" customHeight="1" thickBot="1">
      <c r="A57" s="143"/>
      <c r="B57" s="147"/>
      <c r="C57" s="145" t="s">
        <v>149</v>
      </c>
      <c r="G57" s="146"/>
      <c r="R57" s="148"/>
      <c r="S57" s="148"/>
      <c r="U57" s="145" t="s">
        <v>353</v>
      </c>
    </row>
    <row r="58" spans="1:33" s="145" customFormat="1" ht="10.5" customHeight="1">
      <c r="A58" s="149" t="s">
        <v>43</v>
      </c>
      <c r="B58" s="145" t="s">
        <v>44</v>
      </c>
      <c r="R58" s="148"/>
      <c r="U58" s="145" t="s">
        <v>120</v>
      </c>
    </row>
    <row r="59" spans="1:33" s="145" customFormat="1" ht="10.5" customHeight="1">
      <c r="A59" s="149" t="s">
        <v>45</v>
      </c>
      <c r="B59" s="398" t="s">
        <v>375</v>
      </c>
      <c r="C59" s="398"/>
      <c r="D59" s="398"/>
      <c r="E59" s="398"/>
      <c r="F59" s="398"/>
      <c r="G59" s="398"/>
      <c r="H59" s="398"/>
      <c r="I59" s="398"/>
      <c r="J59" s="398"/>
      <c r="K59" s="398"/>
      <c r="L59" s="398"/>
      <c r="M59" s="398"/>
      <c r="P59" s="148"/>
      <c r="Q59" s="148"/>
      <c r="R59" s="148"/>
      <c r="S59" s="148"/>
      <c r="U59" s="145" t="s">
        <v>264</v>
      </c>
    </row>
    <row r="60" spans="1:33" s="145" customFormat="1">
      <c r="A60" s="137"/>
      <c r="B60" s="137"/>
      <c r="C60" s="137"/>
      <c r="D60" s="137"/>
      <c r="E60" s="137"/>
      <c r="F60" s="137"/>
      <c r="G60" s="138"/>
      <c r="H60" s="137"/>
      <c r="I60" s="137"/>
      <c r="J60" s="137"/>
      <c r="K60" s="137"/>
      <c r="L60" s="137"/>
      <c r="M60" s="137"/>
      <c r="N60" s="137"/>
      <c r="O60" s="137"/>
      <c r="P60" s="135"/>
      <c r="Q60" s="135"/>
      <c r="R60" s="148"/>
      <c r="S60" s="148"/>
      <c r="U60" s="145" t="s">
        <v>33</v>
      </c>
    </row>
    <row r="61" spans="1:33" ht="12" customHeight="1">
      <c r="P61" s="135"/>
      <c r="Q61" s="135"/>
      <c r="R61" s="135"/>
      <c r="S61" s="135"/>
      <c r="U61" s="145" t="s">
        <v>201</v>
      </c>
    </row>
    <row r="62" spans="1:33" ht="12" customHeight="1">
      <c r="P62" s="135"/>
      <c r="Q62" s="135"/>
      <c r="R62" s="135"/>
      <c r="S62" s="135"/>
      <c r="U62" s="145" t="s">
        <v>128</v>
      </c>
    </row>
    <row r="63" spans="1:33" ht="12" customHeight="1">
      <c r="P63" s="135"/>
      <c r="Q63" s="135"/>
      <c r="R63" s="135"/>
      <c r="S63" s="135"/>
      <c r="U63" s="145" t="s">
        <v>130</v>
      </c>
    </row>
    <row r="64" spans="1:33" ht="12" customHeight="1">
      <c r="U64" s="145" t="s">
        <v>128</v>
      </c>
    </row>
    <row r="65" spans="7:21" ht="12" customHeight="1"/>
    <row r="66" spans="7:21" ht="12" customHeight="1">
      <c r="U66" s="137"/>
    </row>
    <row r="67" spans="7:21" ht="12" customHeight="1">
      <c r="U67" s="137"/>
    </row>
    <row r="68" spans="7:21" ht="12" customHeight="1">
      <c r="U68" s="137"/>
    </row>
    <row r="69" spans="7:21" ht="12" customHeight="1">
      <c r="U69" s="137"/>
    </row>
    <row r="70" spans="7:21" ht="12" customHeight="1">
      <c r="U70" s="137"/>
    </row>
    <row r="71" spans="7:21" ht="12" customHeight="1">
      <c r="G71" s="137"/>
      <c r="U71" s="137"/>
    </row>
    <row r="72" spans="7:21" ht="12" customHeight="1">
      <c r="G72" s="137"/>
      <c r="U72" s="137"/>
    </row>
    <row r="73" spans="7:21" ht="12" customHeight="1">
      <c r="G73" s="137"/>
      <c r="U73" s="137"/>
    </row>
    <row r="74" spans="7:21" ht="12" customHeight="1">
      <c r="G74" s="137"/>
      <c r="U74" s="137"/>
    </row>
    <row r="75" spans="7:21" ht="12" customHeight="1">
      <c r="G75" s="137"/>
      <c r="U75" s="137"/>
    </row>
    <row r="76" spans="7:21" ht="12" customHeight="1">
      <c r="G76" s="137"/>
      <c r="U76" s="137"/>
    </row>
    <row r="77" spans="7:21" ht="12" customHeight="1">
      <c r="G77" s="137"/>
      <c r="U77" s="137"/>
    </row>
    <row r="78" spans="7:21" ht="12" customHeight="1">
      <c r="G78" s="137"/>
      <c r="U78" s="137"/>
    </row>
    <row r="79" spans="7:21" ht="12" customHeight="1">
      <c r="G79" s="137"/>
    </row>
    <row r="80" spans="7:21" ht="12" customHeight="1">
      <c r="G80" s="137"/>
    </row>
    <row r="81" spans="7:7" ht="12" customHeight="1">
      <c r="G81" s="137"/>
    </row>
    <row r="82" spans="7:7" ht="12" customHeight="1">
      <c r="G82" s="137"/>
    </row>
    <row r="83" spans="7:7" ht="12" customHeight="1">
      <c r="G83" s="137"/>
    </row>
    <row r="84" spans="7:7" ht="12" customHeight="1">
      <c r="G84" s="137"/>
    </row>
    <row r="85" spans="7:7" ht="12" customHeight="1">
      <c r="G85" s="137"/>
    </row>
    <row r="86" spans="7:7" ht="12" customHeight="1">
      <c r="G86" s="137"/>
    </row>
    <row r="87" spans="7:7" ht="12" customHeight="1">
      <c r="G87" s="137"/>
    </row>
    <row r="88" spans="7:7" ht="12" customHeight="1">
      <c r="G88" s="137"/>
    </row>
    <row r="89" spans="7:7" ht="12" customHeight="1">
      <c r="G89" s="137"/>
    </row>
    <row r="90" spans="7:7" ht="12" customHeight="1">
      <c r="G90" s="137"/>
    </row>
    <row r="91" spans="7:7" ht="12" customHeight="1">
      <c r="G91" s="137"/>
    </row>
    <row r="92" spans="7:7" ht="12" customHeight="1">
      <c r="G92" s="137"/>
    </row>
    <row r="93" spans="7:7" ht="12" customHeight="1">
      <c r="G93" s="137"/>
    </row>
    <row r="94" spans="7:7" ht="12" customHeight="1">
      <c r="G94" s="137"/>
    </row>
    <row r="95" spans="7:7" ht="12" customHeight="1">
      <c r="G95" s="137"/>
    </row>
    <row r="96" spans="7:7" ht="12" customHeight="1">
      <c r="G96" s="137"/>
    </row>
    <row r="97" spans="7:7" ht="12" customHeight="1">
      <c r="G97" s="137"/>
    </row>
    <row r="98" spans="7:7" ht="12" customHeight="1">
      <c r="G98" s="137"/>
    </row>
    <row r="99" spans="7:7" ht="12" customHeight="1">
      <c r="G99" s="137"/>
    </row>
    <row r="100" spans="7:7" ht="12" customHeight="1">
      <c r="G100" s="137"/>
    </row>
    <row r="101" spans="7:7" ht="12" customHeight="1">
      <c r="G101" s="137"/>
    </row>
    <row r="102" spans="7:7" ht="12" customHeight="1">
      <c r="G102" s="137"/>
    </row>
    <row r="103" spans="7:7" ht="12" customHeight="1">
      <c r="G103" s="137"/>
    </row>
    <row r="104" spans="7:7" ht="12" customHeight="1">
      <c r="G104" s="137"/>
    </row>
    <row r="105" spans="7:7" ht="12" customHeight="1">
      <c r="G105" s="137"/>
    </row>
    <row r="106" spans="7:7" ht="12" customHeight="1">
      <c r="G106" s="137"/>
    </row>
    <row r="107" spans="7:7" ht="12" customHeight="1">
      <c r="G107" s="137"/>
    </row>
    <row r="108" spans="7:7" ht="12" customHeight="1">
      <c r="G108" s="137"/>
    </row>
    <row r="109" spans="7:7" ht="12" customHeight="1">
      <c r="G109" s="137"/>
    </row>
    <row r="110" spans="7:7" ht="12" customHeight="1">
      <c r="G110" s="137"/>
    </row>
    <row r="111" spans="7:7">
      <c r="G111" s="137"/>
    </row>
    <row r="112" spans="7:7">
      <c r="G112" s="137"/>
    </row>
    <row r="113" spans="7:7">
      <c r="G113" s="137"/>
    </row>
    <row r="114" spans="7:7">
      <c r="G114" s="137"/>
    </row>
    <row r="115" spans="7:7">
      <c r="G115" s="137"/>
    </row>
    <row r="116" spans="7:7">
      <c r="G116" s="137"/>
    </row>
    <row r="117" spans="7:7">
      <c r="G117" s="137"/>
    </row>
    <row r="118" spans="7:7">
      <c r="G118" s="137"/>
    </row>
    <row r="120" spans="7:7">
      <c r="G120" s="137"/>
    </row>
    <row r="121" spans="7:7">
      <c r="G121" s="137"/>
    </row>
    <row r="122" spans="7:7">
      <c r="G122" s="137"/>
    </row>
    <row r="123" spans="7:7">
      <c r="G123" s="137"/>
    </row>
    <row r="124" spans="7:7">
      <c r="G124" s="137"/>
    </row>
    <row r="125" spans="7:7">
      <c r="G125" s="137"/>
    </row>
    <row r="126" spans="7:7">
      <c r="G126" s="137"/>
    </row>
    <row r="127" spans="7:7">
      <c r="G127" s="137"/>
    </row>
    <row r="129" spans="7:7">
      <c r="G129" s="137"/>
    </row>
    <row r="130" spans="7:7">
      <c r="G130" s="137"/>
    </row>
    <row r="135" spans="7:7">
      <c r="G135" s="137"/>
    </row>
    <row r="136" spans="7:7">
      <c r="G136" s="137"/>
    </row>
    <row r="137" spans="7:7">
      <c r="G137" s="137"/>
    </row>
    <row r="138" spans="7:7">
      <c r="G138" s="137"/>
    </row>
    <row r="139" spans="7:7">
      <c r="G139" s="137"/>
    </row>
    <row r="140" spans="7:7">
      <c r="G140" s="137"/>
    </row>
  </sheetData>
  <sheetProtection sheet="1" selectLockedCells="1"/>
  <mergeCells count="12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35:E35"/>
    <mergeCell ref="D36:E36"/>
    <mergeCell ref="F36:G37"/>
    <mergeCell ref="D29:E29"/>
    <mergeCell ref="F29:Q29"/>
    <mergeCell ref="D30:E30"/>
    <mergeCell ref="F30:H30"/>
    <mergeCell ref="I30:K30"/>
    <mergeCell ref="L30:Q30"/>
    <mergeCell ref="D31:E31"/>
    <mergeCell ref="F31:Q31"/>
    <mergeCell ref="D32:E32"/>
    <mergeCell ref="F32:Q32"/>
    <mergeCell ref="A33:C37"/>
    <mergeCell ref="D33:E33"/>
    <mergeCell ref="F33:Q33"/>
    <mergeCell ref="D34:E34"/>
    <mergeCell ref="F34:G35"/>
    <mergeCell ref="H34:Q35"/>
    <mergeCell ref="H36:Q37"/>
    <mergeCell ref="D37:E37"/>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38:C42"/>
    <mergeCell ref="D38:E38"/>
    <mergeCell ref="F38:Q38"/>
    <mergeCell ref="D39:E39"/>
    <mergeCell ref="F39:G40"/>
    <mergeCell ref="H39:Q40"/>
    <mergeCell ref="D40:E40"/>
    <mergeCell ref="D41:E41"/>
    <mergeCell ref="F41:G42"/>
    <mergeCell ref="H41:Q42"/>
    <mergeCell ref="D42:E42"/>
  </mergeCells>
  <phoneticPr fontId="3"/>
  <dataValidations count="24">
    <dataValidation allowBlank="1" showInputMessage="1" showErrorMessage="1" promptTitle="記入例" prompt="_x000a_　・○○区管内緊急_x000a_　 工事指定業者_x000a_　・下水道緊急修繕_x000a_   業者" sqref="F23:Q23 F25:Q25" xr:uid="{B62576AF-752F-4148-AF8A-1DA1659BC1D7}"/>
    <dataValidation allowBlank="1" showErrorMessage="1" sqref="F22:Q22 F50:H50" xr:uid="{15E7AE5B-F75E-49CB-8648-723F5918F7FF}"/>
    <dataValidation type="list" errorStyle="warning" allowBlank="1" showInputMessage="1" showErrorMessage="1" sqref="F5:G8 F20:G20" xr:uid="{0A5710BE-8659-4DCE-94E6-896486E64C1B}">
      <formula1>$U$5:$U$7</formula1>
    </dataValidation>
    <dataValidation allowBlank="1" showInputMessage="1" showErrorMessage="1" prompt="入力は_x000a_西暦/月/日" sqref="N47:Q47 L49:Q50 L52:Q52" xr:uid="{09CF435E-BE1B-45BE-A931-50C05FDE5DEF}"/>
    <dataValidation type="list" errorStyle="warning" allowBlank="1" showInputMessage="1" showErrorMessage="1" sqref="L20:Q20 L17:Q17" xr:uid="{87F53006-2782-4145-A37D-2AE734BB0666}">
      <formula1>"締結協定①,締結協定②,締結協定③"</formula1>
    </dataValidation>
    <dataValidation type="list" errorStyle="warning" allowBlank="1" showInputMessage="1" showErrorMessage="1" sqref="F30:H30 F27:H27" xr:uid="{93582ABA-C229-4313-9DA5-CF3EE8CA6CFE}">
      <formula1>$U$5:$U$6</formula1>
    </dataValidation>
    <dataValidation type="list" errorStyle="warning" allowBlank="1" showInputMessage="1" showErrorMessage="1" sqref="F38:Q38 F33:Q33" xr:uid="{C0F7224C-67A7-478C-81FB-0AA90A714A20}">
      <formula1>$U$41:$U$43</formula1>
    </dataValidation>
    <dataValidation type="list" errorStyle="warning" allowBlank="1" showInputMessage="1" showErrorMessage="1" sqref="F39:G42 F17:G17" xr:uid="{A06250F9-C13D-42DA-B9CC-19C709153392}">
      <formula1>$X$17:$X$26</formula1>
    </dataValidation>
    <dataValidation type="list" errorStyle="warning" allowBlank="1" showInputMessage="1" showErrorMessage="1" sqref="F44:J44" xr:uid="{0AD0B49D-1FEB-4614-97AC-57FF02A53549}">
      <formula1>$U$55:$U$58</formula1>
    </dataValidation>
    <dataValidation type="list" errorStyle="warning" allowBlank="1" showInputMessage="1" showErrorMessage="1" sqref="F43:H43" xr:uid="{7E7E96D9-D216-4389-AE0C-281DB70094CA}">
      <formula1>$U$51:$U$52</formula1>
    </dataValidation>
    <dataValidation type="list" errorStyle="warning" allowBlank="1" showInputMessage="1" showErrorMessage="1" sqref="F54:H54" xr:uid="{67679719-DCFB-4ED0-A162-AFB38324A12C}">
      <formula1>$U$63:$U$64</formula1>
    </dataValidation>
    <dataValidation type="list" errorStyle="warning" allowBlank="1" showErrorMessage="1" sqref="F47:G47" xr:uid="{77139A8F-1DDB-4370-BE5D-A6E005CFE269}">
      <formula1>$U$61:$U$62</formula1>
    </dataValidation>
    <dataValidation type="list" errorStyle="warning" allowBlank="1" showInputMessage="1" showErrorMessage="1" sqref="H48:Q48" xr:uid="{2C50A74B-0CDF-488D-8B8F-B4B395D08E7A}">
      <formula1>$U$59:$U$60</formula1>
    </dataValidation>
    <dataValidation type="list" errorStyle="warning" allowBlank="1" showInputMessage="1" showErrorMessage="1" sqref="F51:H51" xr:uid="{9FB0555F-D1FA-4116-8E40-90D04D6E1A28}">
      <formula1>$U$53:$U$54</formula1>
    </dataValidation>
    <dataValidation type="list" errorStyle="warning" allowBlank="1" showInputMessage="1" showErrorMessage="1" sqref="F21:Q21" xr:uid="{86DB69F9-E6EE-471B-9EDF-21684700A733}">
      <formula1>$U$22:$U$24</formula1>
    </dataValidation>
    <dataValidation type="list" errorStyle="warning" allowBlank="1" showInputMessage="1" showErrorMessage="1" sqref="F11:Q11" xr:uid="{FE7F1867-42EA-446C-B2BF-80E1D6BE20DB}">
      <formula1>$U$13</formula1>
    </dataValidation>
    <dataValidation type="list" errorStyle="warning" allowBlank="1" showInputMessage="1" showErrorMessage="1" sqref="F9:J9" xr:uid="{476345F1-333B-453A-896F-CA4A67EFBAA1}">
      <formula1>$U$9:$U$12</formula1>
    </dataValidation>
    <dataValidation type="list" errorStyle="warning" allowBlank="1" showInputMessage="1" showErrorMessage="1" sqref="F4:H4" xr:uid="{1EF06F7B-689D-4365-A719-A3D45E01AAAC}">
      <formula1>"複数実績あり,実績あり,なし"</formula1>
    </dataValidation>
    <dataValidation type="list" errorStyle="warning" allowBlank="1" showInputMessage="1" showErrorMessage="1" sqref="F49:H49" xr:uid="{2EA9AB6E-D9EC-421C-9F61-1434C598C7BA}">
      <formula1>"配置あり（年齢）,配置あり（性別）,なし"</formula1>
    </dataValidation>
    <dataValidation type="list" errorStyle="warning" allowBlank="1" showInputMessage="1" showErrorMessage="1" sqref="F52:H52" xr:uid="{EDAE32CE-0805-42E6-A63F-60AF944F45E7}">
      <formula1>"顕彰歴あり,なし"</formula1>
    </dataValidation>
    <dataValidation type="list" errorStyle="warning" allowBlank="1" showInputMessage="1" showErrorMessage="1" sqref="F26:Q26" xr:uid="{8B39CD8B-744E-48D8-B104-01F7DAA238CE}">
      <formula1>$U$31:$U$33</formula1>
    </dataValidation>
    <dataValidation type="list" errorStyle="warning" allowBlank="1" showInputMessage="1" showErrorMessage="1" sqref="F16:H16" xr:uid="{421E57B6-EEFC-4F3A-8AB0-94D47793D885}">
      <formula1>$U$17:$U$18</formula1>
    </dataValidation>
    <dataValidation type="list" errorStyle="warning" allowBlank="1" showInputMessage="1" showErrorMessage="1" sqref="F13:Q13" xr:uid="{F7E15F44-FDCD-49E3-AAC1-5B2B0319FAE9}">
      <formula1>$U$14:$U$16</formula1>
    </dataValidation>
    <dataValidation type="list" errorStyle="warning" allowBlank="1" showInputMessage="1" showErrorMessage="1" sqref="F19:H19" xr:uid="{8648EA11-11CD-404A-A3E3-3B6940269893}">
      <formula1>$U$19:$U$20</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10C3-0BED-4A91-A1C6-1F4EABFEA6AD}">
  <dimension ref="A1:Y118"/>
  <sheetViews>
    <sheetView showGridLines="0" topLeftCell="A4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24" t="s">
        <v>369</v>
      </c>
      <c r="B1" s="23"/>
      <c r="C1" s="23"/>
      <c r="D1" s="23"/>
      <c r="E1" s="23"/>
      <c r="F1" s="23"/>
      <c r="G1" s="23"/>
      <c r="H1" s="23"/>
      <c r="I1" s="23"/>
      <c r="J1" s="23"/>
      <c r="K1" s="23"/>
      <c r="L1" s="23"/>
      <c r="M1" s="23"/>
      <c r="N1" s="23"/>
    </row>
    <row r="2" spans="1:25" s="119" customFormat="1" ht="12.75" thickBot="1">
      <c r="A2" s="116"/>
      <c r="B2" s="116"/>
      <c r="C2" s="116"/>
      <c r="D2" s="116"/>
      <c r="E2" s="116"/>
      <c r="H2" s="843" t="s">
        <v>0</v>
      </c>
      <c r="I2" s="844"/>
      <c r="J2" s="845">
        <f>'様式-共1-Ⅰ（土木）'!H2</f>
        <v>22061001</v>
      </c>
      <c r="K2" s="846"/>
      <c r="L2" s="846"/>
      <c r="M2" s="847"/>
      <c r="N2" s="120"/>
      <c r="O2" s="116"/>
      <c r="P2" s="116"/>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s="119" customFormat="1" ht="23.25" customHeight="1" thickBot="1">
      <c r="A4" s="608" t="s">
        <v>75</v>
      </c>
      <c r="B4" s="608"/>
      <c r="C4" s="608"/>
      <c r="D4" s="608"/>
      <c r="E4" s="608"/>
      <c r="F4" s="608"/>
      <c r="G4" s="608"/>
      <c r="H4" s="608"/>
      <c r="I4" s="608"/>
      <c r="J4" s="608"/>
      <c r="K4" s="608"/>
      <c r="L4" s="608"/>
      <c r="M4" s="608"/>
      <c r="N4" s="608"/>
      <c r="O4" s="116"/>
      <c r="P4" s="116"/>
    </row>
    <row r="5" spans="1:25" s="166" customFormat="1" ht="18" customHeight="1" thickBot="1">
      <c r="A5" s="165" t="s">
        <v>1</v>
      </c>
      <c r="B5" s="848" t="str">
        <f>'様式-共1-Ⅰ（土木）'!B7:N7</f>
        <v>地下鉄南北線台原トンネル坑口法面改修工事</v>
      </c>
      <c r="C5" s="849"/>
      <c r="D5" s="849"/>
      <c r="E5" s="849"/>
      <c r="F5" s="849"/>
      <c r="G5" s="849"/>
      <c r="H5" s="849"/>
      <c r="I5" s="849"/>
      <c r="J5" s="849"/>
      <c r="K5" s="849"/>
      <c r="L5" s="849"/>
      <c r="M5" s="849"/>
      <c r="N5" s="850"/>
    </row>
    <row r="6" spans="1:25" ht="12.75" customHeight="1">
      <c r="A6" s="23"/>
      <c r="B6" s="23"/>
      <c r="C6" s="23"/>
      <c r="D6" s="23"/>
      <c r="E6" s="23"/>
      <c r="F6" s="23"/>
      <c r="G6" s="23"/>
      <c r="H6" s="23"/>
      <c r="I6" s="23"/>
      <c r="J6" s="23"/>
      <c r="K6" s="23"/>
      <c r="L6" s="23"/>
      <c r="M6" s="23"/>
      <c r="N6" s="23"/>
    </row>
    <row r="7" spans="1:25" ht="12.75" customHeight="1" thickBot="1">
      <c r="A7" s="23"/>
      <c r="B7" s="23"/>
      <c r="C7" s="23"/>
      <c r="D7" s="23"/>
      <c r="E7" s="23"/>
      <c r="F7" s="23"/>
      <c r="G7" s="23"/>
      <c r="H7" s="23"/>
      <c r="I7" s="23"/>
      <c r="J7" s="23"/>
      <c r="K7" s="23"/>
      <c r="L7" s="23"/>
      <c r="M7" s="23"/>
      <c r="N7" s="23"/>
    </row>
    <row r="8" spans="1:25" ht="14.25" thickBot="1">
      <c r="A8" s="802">
        <v>1</v>
      </c>
      <c r="B8" s="798" t="s">
        <v>350</v>
      </c>
      <c r="C8" s="799"/>
      <c r="D8" s="799"/>
      <c r="E8" s="799"/>
      <c r="F8" s="799"/>
      <c r="G8" s="799"/>
      <c r="H8" s="800"/>
      <c r="I8" s="801" t="s">
        <v>58</v>
      </c>
      <c r="J8" s="802"/>
      <c r="K8" s="803"/>
      <c r="L8" s="804"/>
      <c r="M8" s="804"/>
      <c r="N8" s="805"/>
    </row>
    <row r="9" spans="1:25" ht="21.75" customHeight="1" thickBot="1">
      <c r="A9" s="802"/>
      <c r="B9" s="809" t="s">
        <v>358</v>
      </c>
      <c r="C9" s="810"/>
      <c r="D9" s="810"/>
      <c r="E9" s="810"/>
      <c r="F9" s="810"/>
      <c r="G9" s="810"/>
      <c r="H9" s="811"/>
      <c r="I9" s="801"/>
      <c r="J9" s="802"/>
      <c r="K9" s="806"/>
      <c r="L9" s="807"/>
      <c r="M9" s="807"/>
      <c r="N9" s="808"/>
    </row>
    <row r="10" spans="1:25" ht="18" customHeight="1" thickBot="1">
      <c r="A10" s="814"/>
      <c r="B10" s="812" t="s">
        <v>64</v>
      </c>
      <c r="C10" s="813"/>
      <c r="D10" s="828"/>
      <c r="E10" s="829"/>
      <c r="F10" s="829"/>
      <c r="G10" s="829"/>
      <c r="H10" s="834"/>
      <c r="I10" s="838" t="s">
        <v>59</v>
      </c>
      <c r="J10" s="839"/>
      <c r="K10" s="835"/>
      <c r="L10" s="836"/>
      <c r="M10" s="836"/>
      <c r="N10" s="837"/>
    </row>
    <row r="11" spans="1:25" ht="18" customHeight="1" thickBot="1">
      <c r="A11" s="814"/>
      <c r="B11" s="802" t="s">
        <v>150</v>
      </c>
      <c r="C11" s="819"/>
      <c r="D11" s="828"/>
      <c r="E11" s="829"/>
      <c r="F11" s="829"/>
      <c r="G11" s="829"/>
      <c r="H11" s="834"/>
      <c r="I11" s="838" t="s">
        <v>82</v>
      </c>
      <c r="J11" s="839"/>
      <c r="K11" s="840"/>
      <c r="L11" s="841"/>
      <c r="M11" s="841"/>
      <c r="N11" s="842"/>
    </row>
    <row r="12" spans="1:25" ht="18" customHeight="1" thickBot="1">
      <c r="A12" s="814"/>
      <c r="B12" s="802" t="s">
        <v>65</v>
      </c>
      <c r="C12" s="819"/>
      <c r="D12" s="820"/>
      <c r="E12" s="821"/>
      <c r="F12" s="821"/>
      <c r="G12" s="821"/>
      <c r="H12" s="822"/>
      <c r="I12" s="823" t="s">
        <v>67</v>
      </c>
      <c r="J12" s="824"/>
      <c r="K12" s="825"/>
      <c r="L12" s="826"/>
      <c r="M12" s="826"/>
      <c r="N12" s="827"/>
    </row>
    <row r="13" spans="1:25" ht="18" customHeight="1" thickBot="1">
      <c r="A13" s="814"/>
      <c r="B13" s="802" t="s">
        <v>66</v>
      </c>
      <c r="C13" s="819"/>
      <c r="D13" s="828" t="s">
        <v>199</v>
      </c>
      <c r="E13" s="829"/>
      <c r="F13" s="829"/>
      <c r="G13" s="830"/>
      <c r="H13" s="831" t="s">
        <v>80</v>
      </c>
      <c r="I13" s="832"/>
      <c r="J13" s="833" t="s">
        <v>199</v>
      </c>
      <c r="K13" s="829"/>
      <c r="L13" s="829"/>
      <c r="M13" s="829"/>
      <c r="N13" s="834"/>
    </row>
    <row r="14" spans="1:25" ht="14.25" thickBot="1">
      <c r="A14" s="802">
        <v>2</v>
      </c>
      <c r="B14" s="798" t="s">
        <v>350</v>
      </c>
      <c r="C14" s="799"/>
      <c r="D14" s="799"/>
      <c r="E14" s="799"/>
      <c r="F14" s="799"/>
      <c r="G14" s="799"/>
      <c r="H14" s="800"/>
      <c r="I14" s="801" t="s">
        <v>58</v>
      </c>
      <c r="J14" s="802"/>
      <c r="K14" s="803"/>
      <c r="L14" s="804"/>
      <c r="M14" s="804"/>
      <c r="N14" s="805"/>
    </row>
    <row r="15" spans="1:25" ht="21.75" customHeight="1" thickBot="1">
      <c r="A15" s="802"/>
      <c r="B15" s="809" t="s">
        <v>358</v>
      </c>
      <c r="C15" s="810"/>
      <c r="D15" s="810"/>
      <c r="E15" s="810"/>
      <c r="F15" s="810"/>
      <c r="G15" s="810"/>
      <c r="H15" s="811"/>
      <c r="I15" s="801"/>
      <c r="J15" s="802"/>
      <c r="K15" s="806"/>
      <c r="L15" s="807"/>
      <c r="M15" s="807"/>
      <c r="N15" s="808"/>
    </row>
    <row r="16" spans="1:25" ht="18" customHeight="1" thickBot="1">
      <c r="A16" s="814"/>
      <c r="B16" s="812" t="s">
        <v>64</v>
      </c>
      <c r="C16" s="813"/>
      <c r="D16" s="828"/>
      <c r="E16" s="829"/>
      <c r="F16" s="829"/>
      <c r="G16" s="829"/>
      <c r="H16" s="834"/>
      <c r="I16" s="801" t="s">
        <v>59</v>
      </c>
      <c r="J16" s="802"/>
      <c r="K16" s="835"/>
      <c r="L16" s="836"/>
      <c r="M16" s="836"/>
      <c r="N16" s="837"/>
    </row>
    <row r="17" spans="1:14" ht="18" customHeight="1" thickBot="1">
      <c r="A17" s="814"/>
      <c r="B17" s="802" t="s">
        <v>150</v>
      </c>
      <c r="C17" s="819"/>
      <c r="D17" s="828"/>
      <c r="E17" s="829"/>
      <c r="F17" s="829"/>
      <c r="G17" s="829"/>
      <c r="H17" s="834"/>
      <c r="I17" s="838" t="s">
        <v>82</v>
      </c>
      <c r="J17" s="839"/>
      <c r="K17" s="840"/>
      <c r="L17" s="841"/>
      <c r="M17" s="841"/>
      <c r="N17" s="842"/>
    </row>
    <row r="18" spans="1:14" ht="18" customHeight="1" thickBot="1">
      <c r="A18" s="814"/>
      <c r="B18" s="802" t="s">
        <v>65</v>
      </c>
      <c r="C18" s="819"/>
      <c r="D18" s="820"/>
      <c r="E18" s="821"/>
      <c r="F18" s="821"/>
      <c r="G18" s="821"/>
      <c r="H18" s="822"/>
      <c r="I18" s="823" t="s">
        <v>67</v>
      </c>
      <c r="J18" s="824"/>
      <c r="K18" s="825"/>
      <c r="L18" s="826"/>
      <c r="M18" s="826"/>
      <c r="N18" s="827"/>
    </row>
    <row r="19" spans="1:14" ht="18" customHeight="1" thickBot="1">
      <c r="A19" s="814"/>
      <c r="B19" s="802" t="s">
        <v>66</v>
      </c>
      <c r="C19" s="819"/>
      <c r="D19" s="828" t="s">
        <v>199</v>
      </c>
      <c r="E19" s="829"/>
      <c r="F19" s="829"/>
      <c r="G19" s="830"/>
      <c r="H19" s="831" t="s">
        <v>80</v>
      </c>
      <c r="I19" s="832"/>
      <c r="J19" s="833" t="s">
        <v>199</v>
      </c>
      <c r="K19" s="829"/>
      <c r="L19" s="829"/>
      <c r="M19" s="829"/>
      <c r="N19" s="834"/>
    </row>
    <row r="20" spans="1:14" ht="14.25" thickBot="1">
      <c r="A20" s="802">
        <v>3</v>
      </c>
      <c r="B20" s="798" t="s">
        <v>350</v>
      </c>
      <c r="C20" s="799"/>
      <c r="D20" s="799"/>
      <c r="E20" s="799"/>
      <c r="F20" s="799"/>
      <c r="G20" s="799"/>
      <c r="H20" s="800"/>
      <c r="I20" s="801" t="s">
        <v>58</v>
      </c>
      <c r="J20" s="802"/>
      <c r="K20" s="803"/>
      <c r="L20" s="804"/>
      <c r="M20" s="804"/>
      <c r="N20" s="805"/>
    </row>
    <row r="21" spans="1:14" ht="21.75" customHeight="1" thickBot="1">
      <c r="A21" s="802"/>
      <c r="B21" s="809" t="s">
        <v>358</v>
      </c>
      <c r="C21" s="810"/>
      <c r="D21" s="810"/>
      <c r="E21" s="810"/>
      <c r="F21" s="810"/>
      <c r="G21" s="810"/>
      <c r="H21" s="811"/>
      <c r="I21" s="801"/>
      <c r="J21" s="802"/>
      <c r="K21" s="806"/>
      <c r="L21" s="807"/>
      <c r="M21" s="807"/>
      <c r="N21" s="808"/>
    </row>
    <row r="22" spans="1:14" ht="18" customHeight="1" thickBot="1">
      <c r="A22" s="814"/>
      <c r="B22" s="812" t="s">
        <v>64</v>
      </c>
      <c r="C22" s="813"/>
      <c r="D22" s="828"/>
      <c r="E22" s="829"/>
      <c r="F22" s="829"/>
      <c r="G22" s="829"/>
      <c r="H22" s="834"/>
      <c r="I22" s="801" t="s">
        <v>59</v>
      </c>
      <c r="J22" s="802"/>
      <c r="K22" s="835"/>
      <c r="L22" s="836"/>
      <c r="M22" s="836"/>
      <c r="N22" s="837"/>
    </row>
    <row r="23" spans="1:14" ht="18" customHeight="1" thickBot="1">
      <c r="A23" s="814"/>
      <c r="B23" s="802" t="s">
        <v>150</v>
      </c>
      <c r="C23" s="819"/>
      <c r="D23" s="828"/>
      <c r="E23" s="829"/>
      <c r="F23" s="829"/>
      <c r="G23" s="829"/>
      <c r="H23" s="834"/>
      <c r="I23" s="838" t="s">
        <v>82</v>
      </c>
      <c r="J23" s="839"/>
      <c r="K23" s="840"/>
      <c r="L23" s="841"/>
      <c r="M23" s="841"/>
      <c r="N23" s="842"/>
    </row>
    <row r="24" spans="1:14" ht="18" customHeight="1" thickBot="1">
      <c r="A24" s="814"/>
      <c r="B24" s="802" t="s">
        <v>65</v>
      </c>
      <c r="C24" s="819"/>
      <c r="D24" s="820"/>
      <c r="E24" s="821"/>
      <c r="F24" s="821"/>
      <c r="G24" s="821"/>
      <c r="H24" s="822"/>
      <c r="I24" s="823" t="s">
        <v>67</v>
      </c>
      <c r="J24" s="824"/>
      <c r="K24" s="825"/>
      <c r="L24" s="826"/>
      <c r="M24" s="826"/>
      <c r="N24" s="827"/>
    </row>
    <row r="25" spans="1:14" ht="18" customHeight="1" thickBot="1">
      <c r="A25" s="814"/>
      <c r="B25" s="802" t="s">
        <v>66</v>
      </c>
      <c r="C25" s="819"/>
      <c r="D25" s="828" t="s">
        <v>199</v>
      </c>
      <c r="E25" s="829"/>
      <c r="F25" s="829"/>
      <c r="G25" s="830"/>
      <c r="H25" s="831" t="s">
        <v>80</v>
      </c>
      <c r="I25" s="832"/>
      <c r="J25" s="833" t="s">
        <v>199</v>
      </c>
      <c r="K25" s="829"/>
      <c r="L25" s="829"/>
      <c r="M25" s="829"/>
      <c r="N25" s="834"/>
    </row>
    <row r="26" spans="1:14" ht="14.25" thickBot="1">
      <c r="A26" s="802">
        <v>4</v>
      </c>
      <c r="B26" s="798" t="s">
        <v>350</v>
      </c>
      <c r="C26" s="799"/>
      <c r="D26" s="799"/>
      <c r="E26" s="799"/>
      <c r="F26" s="799"/>
      <c r="G26" s="799"/>
      <c r="H26" s="800"/>
      <c r="I26" s="801" t="s">
        <v>58</v>
      </c>
      <c r="J26" s="802"/>
      <c r="K26" s="803"/>
      <c r="L26" s="804"/>
      <c r="M26" s="804"/>
      <c r="N26" s="805"/>
    </row>
    <row r="27" spans="1:14" ht="21.75" customHeight="1" thickBot="1">
      <c r="A27" s="802"/>
      <c r="B27" s="809" t="s">
        <v>358</v>
      </c>
      <c r="C27" s="810"/>
      <c r="D27" s="810"/>
      <c r="E27" s="810"/>
      <c r="F27" s="810"/>
      <c r="G27" s="810"/>
      <c r="H27" s="811"/>
      <c r="I27" s="801"/>
      <c r="J27" s="802"/>
      <c r="K27" s="806"/>
      <c r="L27" s="807"/>
      <c r="M27" s="807"/>
      <c r="N27" s="808"/>
    </row>
    <row r="28" spans="1:14" ht="18" customHeight="1" thickBot="1">
      <c r="A28" s="814"/>
      <c r="B28" s="812" t="s">
        <v>64</v>
      </c>
      <c r="C28" s="813"/>
      <c r="D28" s="828"/>
      <c r="E28" s="829"/>
      <c r="F28" s="829"/>
      <c r="G28" s="829"/>
      <c r="H28" s="834"/>
      <c r="I28" s="801" t="s">
        <v>59</v>
      </c>
      <c r="J28" s="802"/>
      <c r="K28" s="835"/>
      <c r="L28" s="836"/>
      <c r="M28" s="836"/>
      <c r="N28" s="837"/>
    </row>
    <row r="29" spans="1:14" ht="18" customHeight="1" thickBot="1">
      <c r="A29" s="814"/>
      <c r="B29" s="802" t="s">
        <v>150</v>
      </c>
      <c r="C29" s="819"/>
      <c r="D29" s="828"/>
      <c r="E29" s="829"/>
      <c r="F29" s="829"/>
      <c r="G29" s="829"/>
      <c r="H29" s="834"/>
      <c r="I29" s="838" t="s">
        <v>82</v>
      </c>
      <c r="J29" s="839"/>
      <c r="K29" s="840"/>
      <c r="L29" s="841"/>
      <c r="M29" s="841"/>
      <c r="N29" s="842"/>
    </row>
    <row r="30" spans="1:14" ht="18" customHeight="1" thickBot="1">
      <c r="A30" s="814"/>
      <c r="B30" s="802" t="s">
        <v>65</v>
      </c>
      <c r="C30" s="819"/>
      <c r="D30" s="820"/>
      <c r="E30" s="821"/>
      <c r="F30" s="821"/>
      <c r="G30" s="821"/>
      <c r="H30" s="822"/>
      <c r="I30" s="823" t="s">
        <v>67</v>
      </c>
      <c r="J30" s="824"/>
      <c r="K30" s="825"/>
      <c r="L30" s="826"/>
      <c r="M30" s="826"/>
      <c r="N30" s="827"/>
    </row>
    <row r="31" spans="1:14" ht="18" customHeight="1" thickBot="1">
      <c r="A31" s="814"/>
      <c r="B31" s="802" t="s">
        <v>66</v>
      </c>
      <c r="C31" s="819"/>
      <c r="D31" s="828" t="s">
        <v>199</v>
      </c>
      <c r="E31" s="829"/>
      <c r="F31" s="829"/>
      <c r="G31" s="830"/>
      <c r="H31" s="831" t="s">
        <v>80</v>
      </c>
      <c r="I31" s="832"/>
      <c r="J31" s="833" t="s">
        <v>199</v>
      </c>
      <c r="K31" s="829"/>
      <c r="L31" s="829"/>
      <c r="M31" s="829"/>
      <c r="N31" s="834"/>
    </row>
    <row r="32" spans="1:14" ht="14.25" thickBot="1">
      <c r="A32" s="802">
        <v>5</v>
      </c>
      <c r="B32" s="798" t="s">
        <v>350</v>
      </c>
      <c r="C32" s="799"/>
      <c r="D32" s="799"/>
      <c r="E32" s="799"/>
      <c r="F32" s="799"/>
      <c r="G32" s="799"/>
      <c r="H32" s="800"/>
      <c r="I32" s="801" t="s">
        <v>58</v>
      </c>
      <c r="J32" s="802"/>
      <c r="K32" s="803"/>
      <c r="L32" s="804"/>
      <c r="M32" s="804"/>
      <c r="N32" s="805"/>
    </row>
    <row r="33" spans="1:14" ht="21.75" customHeight="1" thickBot="1">
      <c r="A33" s="802"/>
      <c r="B33" s="809" t="s">
        <v>358</v>
      </c>
      <c r="C33" s="810"/>
      <c r="D33" s="810"/>
      <c r="E33" s="810"/>
      <c r="F33" s="810"/>
      <c r="G33" s="810"/>
      <c r="H33" s="811"/>
      <c r="I33" s="801"/>
      <c r="J33" s="802"/>
      <c r="K33" s="806"/>
      <c r="L33" s="807"/>
      <c r="M33" s="807"/>
      <c r="N33" s="808"/>
    </row>
    <row r="34" spans="1:14" ht="18" customHeight="1" thickBot="1">
      <c r="A34" s="814"/>
      <c r="B34" s="812" t="s">
        <v>64</v>
      </c>
      <c r="C34" s="813"/>
      <c r="D34" s="828"/>
      <c r="E34" s="829"/>
      <c r="F34" s="829"/>
      <c r="G34" s="829"/>
      <c r="H34" s="834"/>
      <c r="I34" s="801" t="s">
        <v>59</v>
      </c>
      <c r="J34" s="802"/>
      <c r="K34" s="835"/>
      <c r="L34" s="836"/>
      <c r="M34" s="836"/>
      <c r="N34" s="837"/>
    </row>
    <row r="35" spans="1:14" ht="18" customHeight="1" thickBot="1">
      <c r="A35" s="814"/>
      <c r="B35" s="802" t="s">
        <v>150</v>
      </c>
      <c r="C35" s="819"/>
      <c r="D35" s="828"/>
      <c r="E35" s="829"/>
      <c r="F35" s="829"/>
      <c r="G35" s="829"/>
      <c r="H35" s="834"/>
      <c r="I35" s="838" t="s">
        <v>82</v>
      </c>
      <c r="J35" s="839"/>
      <c r="K35" s="840"/>
      <c r="L35" s="841"/>
      <c r="M35" s="841"/>
      <c r="N35" s="842"/>
    </row>
    <row r="36" spans="1:14" ht="18" customHeight="1" thickBot="1">
      <c r="A36" s="814"/>
      <c r="B36" s="802" t="s">
        <v>65</v>
      </c>
      <c r="C36" s="819"/>
      <c r="D36" s="820"/>
      <c r="E36" s="821"/>
      <c r="F36" s="821"/>
      <c r="G36" s="821"/>
      <c r="H36" s="822"/>
      <c r="I36" s="823" t="s">
        <v>67</v>
      </c>
      <c r="J36" s="824"/>
      <c r="K36" s="825"/>
      <c r="L36" s="826"/>
      <c r="M36" s="826"/>
      <c r="N36" s="827"/>
    </row>
    <row r="37" spans="1:14" ht="18" customHeight="1" thickBot="1">
      <c r="A37" s="814"/>
      <c r="B37" s="802" t="s">
        <v>66</v>
      </c>
      <c r="C37" s="819"/>
      <c r="D37" s="828" t="s">
        <v>199</v>
      </c>
      <c r="E37" s="829"/>
      <c r="F37" s="829"/>
      <c r="G37" s="830"/>
      <c r="H37" s="831" t="s">
        <v>80</v>
      </c>
      <c r="I37" s="832"/>
      <c r="J37" s="833" t="s">
        <v>199</v>
      </c>
      <c r="K37" s="829"/>
      <c r="L37" s="829"/>
      <c r="M37" s="829"/>
      <c r="N37" s="834"/>
    </row>
    <row r="38" spans="1:14" ht="8.25" customHeight="1">
      <c r="A38" s="167"/>
      <c r="B38" s="167"/>
      <c r="C38" s="167"/>
      <c r="D38" s="275"/>
      <c r="E38" s="275"/>
      <c r="F38" s="275"/>
      <c r="G38" s="275"/>
      <c r="H38" s="275"/>
      <c r="I38" s="275"/>
      <c r="J38" s="275"/>
      <c r="K38" s="275"/>
      <c r="L38" s="275"/>
      <c r="M38" s="167"/>
      <c r="N38" s="167"/>
    </row>
    <row r="39" spans="1:14" s="168" customFormat="1" ht="18" customHeight="1">
      <c r="A39" s="814" t="s">
        <v>81</v>
      </c>
      <c r="B39" s="814"/>
      <c r="C39" s="814"/>
      <c r="D39" s="815" t="s">
        <v>359</v>
      </c>
      <c r="E39" s="815"/>
      <c r="F39" s="815"/>
      <c r="G39" s="815"/>
      <c r="H39" s="815"/>
      <c r="I39" s="815"/>
      <c r="J39" s="815"/>
      <c r="K39" s="815"/>
      <c r="L39" s="816" t="s">
        <v>227</v>
      </c>
      <c r="M39" s="817"/>
      <c r="N39" s="818"/>
    </row>
    <row r="40" spans="1:14" ht="14.25" thickBot="1">
      <c r="A40" s="25"/>
      <c r="B40" s="25"/>
      <c r="C40" s="25"/>
      <c r="D40" s="25"/>
      <c r="E40" s="25"/>
      <c r="F40" s="25"/>
      <c r="G40" s="25"/>
      <c r="H40" s="25"/>
      <c r="I40" s="25"/>
      <c r="J40" s="25"/>
      <c r="K40" s="25"/>
      <c r="L40" s="23"/>
      <c r="M40" s="23"/>
      <c r="N40" s="23"/>
    </row>
    <row r="41" spans="1:14" s="21" customFormat="1" ht="12" customHeight="1" thickBot="1">
      <c r="A41" s="169" t="s">
        <v>40</v>
      </c>
      <c r="B41" s="134"/>
      <c r="C41" s="272" t="s">
        <v>151</v>
      </c>
      <c r="D41" s="25"/>
      <c r="E41" s="272"/>
      <c r="F41" s="272"/>
      <c r="G41" s="25"/>
      <c r="H41" s="25"/>
      <c r="I41" s="25"/>
      <c r="J41" s="25"/>
      <c r="K41" s="25"/>
      <c r="L41" s="24"/>
      <c r="M41" s="24"/>
      <c r="N41" s="24"/>
    </row>
    <row r="42" spans="1:14" s="21" customFormat="1" ht="12" customHeight="1">
      <c r="A42" s="170" t="s">
        <v>43</v>
      </c>
      <c r="B42" s="110" t="s">
        <v>68</v>
      </c>
      <c r="C42" s="25"/>
      <c r="D42" s="25"/>
      <c r="E42" s="25"/>
      <c r="F42" s="25"/>
      <c r="G42" s="25"/>
      <c r="H42" s="25"/>
      <c r="I42" s="25"/>
      <c r="J42" s="25"/>
      <c r="K42" s="25"/>
      <c r="L42" s="24"/>
      <c r="M42" s="24"/>
      <c r="N42" s="24"/>
    </row>
    <row r="43" spans="1:14" s="21" customFormat="1" ht="12" customHeight="1">
      <c r="A43" s="170" t="s">
        <v>45</v>
      </c>
      <c r="B43" s="110" t="s">
        <v>152</v>
      </c>
      <c r="C43" s="25"/>
      <c r="D43" s="25"/>
      <c r="E43" s="25"/>
      <c r="F43" s="25"/>
      <c r="G43" s="25"/>
      <c r="H43" s="25"/>
      <c r="I43" s="25"/>
      <c r="J43" s="25"/>
      <c r="K43" s="25"/>
      <c r="L43" s="24"/>
      <c r="M43" s="24"/>
      <c r="N43" s="24"/>
    </row>
    <row r="44" spans="1:14" s="21" customFormat="1" ht="12" customHeight="1">
      <c r="A44" s="170"/>
      <c r="B44" s="25"/>
      <c r="C44" s="25"/>
      <c r="D44" s="25"/>
      <c r="E44" s="25"/>
      <c r="F44" s="25"/>
      <c r="G44" s="25"/>
      <c r="H44" s="25"/>
      <c r="I44" s="25"/>
      <c r="J44" s="25"/>
      <c r="K44" s="25"/>
      <c r="L44" s="24"/>
      <c r="M44" s="24"/>
      <c r="N44" s="24"/>
    </row>
    <row r="45" spans="1:14" s="21" customFormat="1" ht="12" customHeight="1">
      <c r="A45" s="170"/>
      <c r="B45" s="111"/>
      <c r="C45" s="25"/>
      <c r="D45" s="25"/>
      <c r="E45" s="25"/>
      <c r="F45" s="25"/>
      <c r="G45" s="25"/>
      <c r="H45" s="25"/>
      <c r="I45" s="25"/>
      <c r="J45" s="25"/>
      <c r="K45" s="25"/>
      <c r="L45" s="24"/>
      <c r="M45" s="24"/>
      <c r="N45" s="24"/>
    </row>
    <row r="46" spans="1:14">
      <c r="A46" s="25"/>
      <c r="B46" s="23"/>
      <c r="C46" s="25"/>
      <c r="D46" s="25"/>
      <c r="E46" s="25"/>
      <c r="F46" s="25"/>
      <c r="G46" s="25"/>
      <c r="H46" s="25"/>
      <c r="I46" s="25"/>
      <c r="J46" s="25"/>
      <c r="K46" s="25"/>
      <c r="L46" s="25"/>
      <c r="M46" s="23"/>
      <c r="N46" s="23"/>
    </row>
    <row r="47" spans="1:14">
      <c r="A47" s="20"/>
      <c r="B47" s="20"/>
      <c r="C47" s="20"/>
      <c r="D47" s="20"/>
      <c r="E47" s="20"/>
      <c r="F47" s="20"/>
      <c r="G47" s="20"/>
      <c r="H47" s="20"/>
      <c r="I47" s="20"/>
      <c r="J47" s="20"/>
      <c r="K47" s="20"/>
      <c r="L47" s="20"/>
    </row>
    <row r="48" spans="1:14">
      <c r="A48" s="20"/>
      <c r="B48" s="20"/>
      <c r="C48" s="20"/>
      <c r="D48" s="20"/>
      <c r="E48" s="20"/>
      <c r="F48" s="20"/>
      <c r="G48" s="20"/>
      <c r="H48" s="20"/>
      <c r="I48" s="20"/>
      <c r="J48" s="20"/>
      <c r="K48" s="20"/>
      <c r="L48" s="2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DBDF4714-2737-459C-9A62-2B6A0F417FF2}"/>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様式-共1-Ⅰ（土木）</vt:lpstr>
      <vt:lpstr>様式-共2-Ⅰ（土木）</vt:lpstr>
      <vt:lpstr>様式-共3-Ⅰ（土木）</vt:lpstr>
      <vt:lpstr>様式-共4-Ⅰ（土木）</vt:lpstr>
      <vt:lpstr>様式-共5（登録基幹技能者）</vt:lpstr>
      <vt:lpstr>'様式-共1-Ⅰ（土木）'!Print_Area</vt:lpstr>
      <vt:lpstr>'様式-共2-Ⅰ（土木）'!Print_Area</vt:lpstr>
      <vt:lpstr>'様式-共3-Ⅰ（土木）'!Print_Area</vt:lpstr>
      <vt:lpstr>'様式-共4-Ⅰ（土木）'!Print_Area</vt:lpstr>
      <vt:lpstr>'様式-共5（登録基幹技能者）'!Print_Area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2022-03-30T00:43:27Z</cp:lastPrinted>
  <dcterms:created xsi:type="dcterms:W3CDTF">2010-05-27T06:44:32Z</dcterms:created>
  <dcterms:modified xsi:type="dcterms:W3CDTF">2022-06-23T04:52:26Z</dcterms:modified>
</cp:coreProperties>
</file>