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2回_落札者決定基準_9月10日持込案件\03_結果報告\財務課送付\①地下鉄南北線泉中央配電室高圧受電設備等更新工事\"/>
    </mc:Choice>
  </mc:AlternateContent>
  <xr:revisionPtr revIDLastSave="0" documentId="13_ncr:1_{EAA710D5-604D-48A3-9B0E-53DEA1F01695}" xr6:coauthVersionLast="43" xr6:coauthVersionMax="47" xr10:uidLastSave="{00000000-0000-0000-0000-000000000000}"/>
  <bookViews>
    <workbookView xWindow="-120" yWindow="-120" windowWidth="29040" windowHeight="15840" tabRatio="907" xr2:uid="{00000000-000D-0000-FFFF-FFFF00000000}"/>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2" r:id="rId5"/>
  </sheets>
  <definedNames>
    <definedName name="_xlnm._FilterDatabase" localSheetId="0" hidden="1">'様式-共1-Ⅰ（プラント）'!#REF!</definedName>
    <definedName name="_xlnm._FilterDatabase" localSheetId="2" hidden="1">'様式-共3-Ⅰ（土木以外）'!$A$12:$M$40</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Titles" localSheetId="0">'様式-共1-Ⅰ（プラント）'!$1:$7</definedName>
  </definedNames>
  <calcPr calcId="191029"/>
</workbook>
</file>

<file path=xl/calcChain.xml><?xml version="1.0" encoding="utf-8"?>
<calcChain xmlns="http://schemas.openxmlformats.org/spreadsheetml/2006/main">
  <c r="B5" i="42" l="1"/>
  <c r="J2" i="42"/>
  <c r="J2" i="39"/>
  <c r="G2" i="34"/>
  <c r="K3" i="33"/>
  <c r="I14" i="37" l="1"/>
  <c r="I35" i="37"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K35" i="37"/>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<sst xmlns="http://schemas.openxmlformats.org/spreadsheetml/2006/main" count="587" uniqueCount="383">
  <si>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</si>
  <si>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</si>
  <si>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</si>
  <si>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</si>
  <si>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</si>
  <si>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</si>
  <si>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</si>
  <si>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</si>
  <si>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</si>
  <si>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</si>
  <si>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</si>
  <si>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</si>
  <si>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</si>
  <si>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</si>
  <si>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</si>
  <si>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</si>
  <si>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</si>
  <si>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</si>
  <si>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</si>
  <si>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</si>
  <si>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</si>
  <si>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</si>
  <si>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</si>
  <si>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</si>
  <si>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</si>
  <si>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</si>
  <si>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</si>
  <si>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</si>
  <si>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</si>
  <si>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</si>
  <si>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</si>
  <si>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</si>
  <si>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</si>
  <si>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</si>
  <si>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</si>
  <si>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</si>
  <si>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</si>
  <si>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</si>
  <si>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</si>
  <si>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</si>
  <si>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</si>
  <si>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</si>
  <si>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</si>
  <si>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</si>
  <si>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</si>
  <si>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</si>
  <si>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</si>
  <si>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</si>
  <si>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</si>
  <si>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</si>
  <si>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</si>
  <si>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</si>
  <si>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</si>
  <si>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</si>
  <si>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</si>
  <si>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</si>
  <si>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</si>
  <si>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</si>
  <si>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</si>
  <si>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</si>
  <si>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</si>
  <si>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</si>
  <si>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</si>
  <si>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</si>
  <si>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</si>
  <si>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</si>
  <si>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</si>
  <si>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</si>
  <si>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</si>
  <si>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</si>
  <si>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</si>
  <si>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</si>
  <si>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</si>
  <si>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</si>
  <si>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</si>
  <si>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</si>
  <si>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</si>
  <si>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</si>
  <si>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</si>
  <si>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</si>
  <si>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</si>
  <si>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</si>
  <si>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</si>
  <si>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</si>
  <si>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</si>
  <si>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</si>
  <si>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</si>
  <si>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</si>
  <si>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</si>
  <si>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</si>
  <si>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</si>
  <si>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</si>
  <si>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</si>
  <si>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</si>
  <si>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</si>
  <si>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</si>
  <si>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</si>
  <si>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</si>
  <si>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</si>
  <si>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</si>
  <si>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</si>
  <si>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</si>
  <si>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</si>
  <si>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</si>
  <si>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</si>
  <si>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</si>
  <si>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</si>
  <si>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</si>
  <si>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</si>
  <si>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</si>
  <si>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</si>
  <si>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</si>
  <si>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</si>
  <si>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</si>
  <si>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</si>
  <si>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</si>
  <si>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</si>
  <si>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</si>
  <si>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</si>
  <si>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</si>
  <si>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</si>
  <si>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</si>
  <si>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</si>
  <si>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</si>
  <si>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</si>
  <si>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</si>
  <si>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</si>
  <si>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</si>
  <si>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</si>
  <si>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</si>
  <si>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</si>
  <si>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</si>
  <si>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</si>
  <si>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</si>
  <si>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</si>
  <si>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</si>
  <si>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</si>
  <si>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</si>
  <si>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</si>
  <si>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</si>
  <si>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</si>
  <si>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</si>
  <si>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</si>
  <si>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</si>
  <si>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</si>
  <si>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</si>
  <si>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</si>
  <si>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</si>
  <si>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</si>
  <si>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</si>
  <si>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</si>
  <si>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</si>
  <si>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</si>
  <si>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</si>
  <si>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</si>
  <si>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</si>
  <si>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</si>
  <si>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</si>
  <si>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</si>
  <si>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</si>
  <si>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</si>
  <si>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</si>
  <si>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</si>
  <si>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</si>
  <si>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</si>
  <si>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</si>
  <si>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</si>
  <si>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</si>
  <si>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</si>
  <si>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</si>
  <si>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</si>
  <si>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</si>
  <si>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</si>
  <si>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</si>
  <si>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</si>
  <si>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</si>
  <si>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</si>
  <si>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</si>
  <si>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</si>
  <si>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</si>
  <si>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</si>
  <si>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</si>
  <si>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</si>
  <si>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</si>
  <si>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</si>
  <si>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</si>
  <si>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</si>
  <si>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</si>
  <si>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</si>
  <si>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</si>
  <si>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</si>
  <si>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</si>
  <si>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</si>
  <si>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</si>
  <si>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</si>
  <si>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</si>
  <si>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</si>
  <si>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</si>
  <si>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</si>
  <si>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</si>
  <si>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</si>
  <si>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</si>
  <si>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</si>
  <si>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</si>
  <si>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</si>
  <si>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</si>
  <si>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</si>
  <si>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</si>
  <si>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</si>
  <si>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</si>
  <si>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</si>
  <si>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</si>
  <si>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</si>
  <si>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</si>
  <si>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</si>
  <si>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</si>
  <si>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</si>
  <si>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</si>
  <si>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</si>
  <si>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</si>
  <si>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</si>
  <si>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</si>
  <si>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</si>
  <si>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</si>
  <si>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</si>
  <si>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</si>
  <si>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</si>
  <si>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</si>
  <si>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</si>
  <si>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</si>
  <si>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</si>
  <si>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</si>
  <si>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</si>
  <si>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</si>
  <si>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</si>
  <si>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</si>
  <si>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</si>
  <si>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</si>
  <si>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</si>
  <si>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</si>
  <si>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</si>
  <si>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</si>
  <si>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</si>
  <si>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</si>
  <si>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</si>
  <si>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</si>
  <si>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</si>
  <si>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</si>
  <si>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</si>
  <si>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</si>
  <si>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</si>
  <si>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</si>
  <si>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</si>
  <si>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</si>
  <si>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</si>
  <si>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</si>
  <si>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</si>
  <si>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</si>
  <si>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</si>
  <si>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</si>
  <si>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</si>
  <si>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</si>
  <si>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</si>
  <si>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</si>
  <si>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</si>
  <si>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</si>
  <si>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</si>
  <si>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</si>
  <si>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</si>
  <si>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</si>
  <si>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</si>
  <si>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</si>
  <si>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</si>
  <si>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</si>
  <si>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</si>
  <si>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</si>
  <si>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</si>
  <si>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</si>
  <si>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</si>
  <si>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</si>
  <si>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</si>
  <si>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</si>
  <si>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</si>
  <si>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</si>
  <si>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</si>
  <si>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</si>
  <si>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</si>
  <si>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</si>
  <si>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</si>
  <si>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</si>
  <si>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</si>
  <si>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</si>
  <si>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</si>
  <si>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</si>
  <si>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</si>
  <si>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</si>
  <si>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</si>
  <si>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</si>
  <si>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</si>
  <si>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</si>
  <si>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</si>
  <si>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</si>
  <si>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</si>
  <si>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</si>
  <si>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</si>
  <si>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</si>
  <si>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</si>
  <si>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</si>
  <si>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</si>
  <si>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</si>
  <si>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</si>
  <si>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</si>
  <si>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</si>
  <si>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</si>
  <si>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</si>
  <si>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</si>
  <si>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</si>
  <si>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</si>
  <si>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</si>
  <si>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</si>
  <si>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</si>
  <si>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</si>
  <si>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</si>
  <si>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</si>
  <si>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</si>
  <si>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</si>
  <si>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</si>
  <si>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</si>
  <si>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</si>
  <si>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</si>
  <si>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</si>
  <si>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</si>
  <si>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</si>
  <si>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</si>
  <si>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</si>
  <si>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</si>
  <si>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</si>
  <si>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</si>
  <si>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</si>
  <si>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</si>
  <si>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</si>
  <si>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</si>
  <si>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</si>
  <si>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</si>
  <si>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</si>
  <si>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</si>
  <si>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</si>
  <si>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</si>
  <si>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</si>
  <si>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8" eb="10">
      <t>イジョウ</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</si>
  <si>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</si>
  <si>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</si>
  <si>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</si>
  <si>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</si>
  <si>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</si>
  <si>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</si>
  <si>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</si>
  <si>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</si>
  <si>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</si>
  <si>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</si>
  <si>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様式-共1-Ⅰ（プラント）【交通局】</t>
    <rPh sb="0" eb="2">
      <t>ヨウシキ</t>
    </rPh>
    <rPh sb="3" eb="4">
      <t>キョウ</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</si>
  <si>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</si>
  <si>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</si>
  <si>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</si>
  <si>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</si>
  <si>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</si>
  <si>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</si>
  <si>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</si>
  <si>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</si>
  <si>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</si>
  <si>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</si>
  <si>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</si>
  <si>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</si>
  <si>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</si>
  <si>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</si>
  <si>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</si>
  <si>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</si>
  <si>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</si>
  <si>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</si>
  <si>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</si>
  <si>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</si>
  <si>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</si>
  <si>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地下鉄南北線泉中央配電室高圧受電設備等更新工事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</si>
</sst>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5" applyFont="1" applyFill="1" applyBorder="1" applyAlignment="1" applyProtection="1">
      <alignment horizontal="center"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6" fillId="0" borderId="0" xfId="6"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103" xfId="5" applyFont="1" applyBorder="1" applyAlignment="1" applyProtection="1">
      <alignment horizontal="left" vertical="center"/>
    </xf>
    <xf numFmtId="0" fontId="21" fillId="0" borderId="70" xfId="3" applyFont="1" applyFill="1" applyBorder="1" applyAlignment="1" applyProtection="1">
      <alignment horizontal="left" vertical="center" wrapText="1"/>
    </xf>
    <xf numFmtId="0" fontId="23" fillId="0" borderId="0" xfId="11" applyFont="1" applyFill="1" applyAlignment="1">
      <alignment horizontal="left" vertical="center" indent="1"/>
    </xf>
    <xf numFmtId="0" fontId="23" fillId="0" borderId="0" xfId="5" applyFont="1" applyProtection="1"/>
    <xf numFmtId="0" fontId="21" fillId="0" borderId="0" xfId="5" applyFont="1" applyAlignment="1" applyProtection="1">
      <alignment wrapText="1"/>
    </xf>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6"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18"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3" fillId="0" borderId="0" xfId="6" applyFont="1" applyProtection="1"/>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3" borderId="1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48" xfId="6" applyNumberFormat="1" applyFont="1" applyFill="1" applyBorder="1" applyAlignment="1" applyProtection="1">
      <alignment horizontal="left" vertical="center" wrapText="1" shrinkToFit="1"/>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182" fontId="7" fillId="0" borderId="31"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2" borderId="28" xfId="5" applyFont="1" applyFill="1" applyBorder="1" applyAlignment="1" applyProtection="1">
      <alignment horizontal="center" vertical="center" shrinkToFit="1"/>
      <protection locked="0"/>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84"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0" fontId="7" fillId="3" borderId="10" xfId="5" applyFont="1" applyFill="1" applyBorder="1" applyAlignment="1" applyProtection="1">
      <alignment horizontal="left" vertical="center"/>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7FF82154-97F8-4C96-8518-621F33E75902}"/>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tabSelected="1" zoomScaleNormal="100"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360</v>
      </c>
      <c r="L1" s="17"/>
      <c r="M1" s="17"/>
      <c r="N1" s="17"/>
    </row>
    <row r="2" spans="1:30" s="16" customFormat="1" ht="12.75" thickBot="1">
      <c r="G2" s="136" t="s">
        <v>0</v>
      </c>
      <c r="H2" s="332">
        <v>22090901</v>
      </c>
      <c r="I2" s="333"/>
      <c r="J2" s="333"/>
      <c r="K2" s="333"/>
      <c r="L2" s="333"/>
      <c r="M2" s="334"/>
      <c r="N2" s="42"/>
    </row>
    <row r="3" spans="1:30" s="2" customFormat="1" ht="15.75" customHeight="1">
      <c r="A3" s="335" t="s">
        <v>232</v>
      </c>
      <c r="B3" s="335"/>
      <c r="C3" s="335"/>
      <c r="D3" s="335"/>
      <c r="E3" s="335"/>
      <c r="F3" s="335"/>
      <c r="G3" s="335"/>
      <c r="H3" s="335"/>
      <c r="I3" s="335"/>
      <c r="J3" s="335"/>
      <c r="K3" s="335"/>
      <c r="L3" s="335"/>
      <c r="M3" s="335"/>
      <c r="N3" s="33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36" t="s">
        <v>253</v>
      </c>
      <c r="D5" s="337"/>
      <c r="E5" s="338"/>
      <c r="F5" s="339" t="s">
        <v>265</v>
      </c>
      <c r="G5" s="340"/>
      <c r="H5" s="340"/>
      <c r="I5" s="340"/>
      <c r="J5" s="340"/>
      <c r="K5" s="340"/>
      <c r="L5" s="340"/>
      <c r="M5" s="340"/>
      <c r="N5" s="341"/>
      <c r="O5" s="3"/>
      <c r="P5" s="1"/>
      <c r="Q5" s="1"/>
    </row>
    <row r="6" spans="1:30" s="2" customFormat="1" ht="3.75" customHeight="1" thickBot="1">
      <c r="A6" s="4"/>
      <c r="B6" s="4" t="s">
        <v>266</v>
      </c>
      <c r="C6" s="4"/>
      <c r="D6" s="4"/>
      <c r="E6" s="4"/>
      <c r="F6" s="4"/>
      <c r="G6" s="4"/>
      <c r="H6" s="4"/>
      <c r="I6" s="4"/>
      <c r="J6" s="4"/>
      <c r="K6" s="4"/>
      <c r="L6" s="4"/>
      <c r="M6" s="4"/>
      <c r="N6" s="4"/>
      <c r="O6" s="4"/>
      <c r="P6" s="1"/>
      <c r="Q6" s="1"/>
    </row>
    <row r="7" spans="1:30" s="16" customFormat="1" ht="15" customHeight="1" thickBot="1">
      <c r="A7" s="41" t="s">
        <v>1</v>
      </c>
      <c r="B7" s="342" t="s">
        <v>382</v>
      </c>
      <c r="C7" s="343"/>
      <c r="D7" s="343"/>
      <c r="E7" s="343"/>
      <c r="F7" s="343"/>
      <c r="G7" s="343"/>
      <c r="H7" s="343"/>
      <c r="I7" s="343"/>
      <c r="J7" s="343"/>
      <c r="K7" s="343"/>
      <c r="L7" s="343"/>
      <c r="M7" s="343"/>
      <c r="N7" s="344"/>
    </row>
    <row r="8" spans="1:30" s="16" customFormat="1" ht="12.75" customHeight="1" thickBot="1">
      <c r="A8" s="44" t="s">
        <v>2</v>
      </c>
      <c r="B8" s="44"/>
      <c r="C8" s="139"/>
      <c r="D8" s="45"/>
      <c r="E8" s="45"/>
      <c r="F8" s="45"/>
      <c r="G8" s="139"/>
      <c r="H8" s="139"/>
      <c r="I8" s="139"/>
      <c r="J8" s="139"/>
      <c r="K8" s="139"/>
      <c r="L8" s="46"/>
      <c r="M8" s="46"/>
      <c r="N8" s="46"/>
    </row>
    <row r="9" spans="1:30" ht="34.5" thickBot="1">
      <c r="A9" s="47" t="s">
        <v>3</v>
      </c>
      <c r="B9" s="345" t="s">
        <v>4</v>
      </c>
      <c r="C9" s="346"/>
      <c r="D9" s="48" t="s">
        <v>230</v>
      </c>
      <c r="E9" s="49" t="s">
        <v>5</v>
      </c>
      <c r="F9" s="347" t="s">
        <v>6</v>
      </c>
      <c r="G9" s="348"/>
      <c r="H9" s="349"/>
      <c r="I9" s="50" t="s">
        <v>7</v>
      </c>
      <c r="J9" s="48" t="s">
        <v>8</v>
      </c>
      <c r="K9" s="48" t="s">
        <v>9</v>
      </c>
      <c r="L9" s="350" t="s">
        <v>10</v>
      </c>
      <c r="M9" s="351"/>
      <c r="N9" s="48" t="s">
        <v>11</v>
      </c>
      <c r="O9" s="18"/>
      <c r="P9" s="19"/>
      <c r="Q9" s="43"/>
      <c r="R9" s="19"/>
      <c r="S9" s="20"/>
      <c r="T9" s="20"/>
      <c r="U9" s="21"/>
      <c r="V9" s="21"/>
      <c r="W9" s="21"/>
      <c r="X9" s="21"/>
      <c r="Y9" s="21"/>
      <c r="Z9" s="21"/>
      <c r="AA9" s="21"/>
      <c r="AB9" s="21"/>
      <c r="AC9" s="21"/>
      <c r="AD9" s="21"/>
    </row>
    <row r="10" spans="1:30" ht="20.25" customHeight="1">
      <c r="A10" s="275" t="s">
        <v>136</v>
      </c>
      <c r="B10" s="367" t="s">
        <v>329</v>
      </c>
      <c r="C10" s="368"/>
      <c r="D10" s="280">
        <v>10</v>
      </c>
      <c r="E10" s="319">
        <v>6</v>
      </c>
      <c r="F10" s="69" t="s">
        <v>218</v>
      </c>
      <c r="G10" s="374"/>
      <c r="H10" s="375"/>
      <c r="I10" s="376">
        <f>IF(F12="",0,ROUND(MAX(MIN(6,((ROUND(F12-69,1))/14*6)),0),3))</f>
        <v>0</v>
      </c>
      <c r="J10" s="352">
        <v>1</v>
      </c>
      <c r="K10" s="355">
        <f>IF(I10="","",I10*J10)</f>
        <v>0</v>
      </c>
      <c r="L10" s="358" t="str">
        <f>IF(G10="","",$D$10*K10/$E$18)</f>
        <v/>
      </c>
      <c r="M10" s="359"/>
      <c r="N10" s="294">
        <f>ROUND(SUM(L10:L17),2)</f>
        <v>0</v>
      </c>
      <c r="O10" s="23"/>
      <c r="P10" s="145"/>
      <c r="Q10" s="24"/>
      <c r="R10" s="25"/>
      <c r="S10" s="26"/>
      <c r="T10" s="26"/>
      <c r="U10" s="21"/>
      <c r="V10" s="21"/>
      <c r="W10" s="21"/>
      <c r="X10" s="21"/>
      <c r="Y10" s="21"/>
      <c r="Z10" s="21"/>
      <c r="AA10" s="21"/>
      <c r="AB10" s="21"/>
      <c r="AC10" s="21"/>
      <c r="AD10" s="21"/>
    </row>
    <row r="11" spans="1:30" ht="20.25" customHeight="1">
      <c r="A11" s="276"/>
      <c r="B11" s="369"/>
      <c r="C11" s="370"/>
      <c r="D11" s="281"/>
      <c r="E11" s="373"/>
      <c r="F11" s="70" t="s">
        <v>219</v>
      </c>
      <c r="G11" s="325"/>
      <c r="H11" s="326"/>
      <c r="I11" s="377"/>
      <c r="J11" s="353"/>
      <c r="K11" s="356"/>
      <c r="L11" s="360"/>
      <c r="M11" s="361"/>
      <c r="N11" s="295"/>
      <c r="O11" s="23"/>
      <c r="P11" s="145"/>
      <c r="Q11" s="24"/>
      <c r="R11" s="25"/>
      <c r="S11" s="26"/>
      <c r="T11" s="26"/>
      <c r="U11" s="21"/>
      <c r="V11" s="21"/>
      <c r="W11" s="21"/>
      <c r="X11" s="21"/>
      <c r="Y11" s="21"/>
      <c r="Z11" s="21"/>
      <c r="AA11" s="21"/>
      <c r="AB11" s="21"/>
      <c r="AC11" s="21"/>
      <c r="AD11" s="21"/>
    </row>
    <row r="12" spans="1:30" s="22" customFormat="1" ht="16.5" customHeight="1">
      <c r="A12" s="276"/>
      <c r="B12" s="371"/>
      <c r="C12" s="372"/>
      <c r="D12" s="281"/>
      <c r="E12" s="320"/>
      <c r="F12" s="364" t="str">
        <f>IF(OR(G10=0,G10="",G11=""),"",ROUND(AVERAGE(G10:H11),1))</f>
        <v/>
      </c>
      <c r="G12" s="365"/>
      <c r="H12" s="366"/>
      <c r="I12" s="378"/>
      <c r="J12" s="354"/>
      <c r="K12" s="357"/>
      <c r="L12" s="362"/>
      <c r="M12" s="363"/>
      <c r="N12" s="295"/>
      <c r="O12" s="23"/>
      <c r="P12" s="39"/>
      <c r="Q12" s="24"/>
      <c r="R12" s="25"/>
      <c r="S12" s="26"/>
      <c r="T12" s="26"/>
      <c r="U12" s="21"/>
      <c r="V12" s="21"/>
      <c r="W12" s="21"/>
      <c r="X12" s="21"/>
      <c r="Y12" s="21"/>
      <c r="Z12" s="21"/>
      <c r="AA12" s="21"/>
      <c r="AB12" s="21"/>
      <c r="AC12" s="21"/>
      <c r="AD12" s="21"/>
    </row>
    <row r="13" spans="1:30" s="22" customFormat="1" ht="21.95" customHeight="1">
      <c r="A13" s="276"/>
      <c r="B13" s="329" t="s">
        <v>94</v>
      </c>
      <c r="C13" s="330"/>
      <c r="D13" s="281"/>
      <c r="E13" s="136">
        <v>1</v>
      </c>
      <c r="F13" s="311"/>
      <c r="G13" s="312"/>
      <c r="H13" s="313"/>
      <c r="I13" s="51">
        <f>IF(F13="実績あり",1,0)</f>
        <v>0</v>
      </c>
      <c r="J13" s="52">
        <v>1</v>
      </c>
      <c r="K13" s="52">
        <f t="shared" ref="K13:K17" si="0">IF(I13="","",I13*J13)</f>
        <v>0</v>
      </c>
      <c r="L13" s="271" t="str">
        <f>IF(F13="","",$D$10*K13/$E$18)</f>
        <v/>
      </c>
      <c r="M13" s="271"/>
      <c r="N13" s="295"/>
      <c r="O13" s="23"/>
      <c r="P13" s="39"/>
      <c r="Q13" s="27" t="s">
        <v>134</v>
      </c>
      <c r="R13" s="27" t="s">
        <v>131</v>
      </c>
      <c r="S13" s="28"/>
      <c r="T13" s="28"/>
      <c r="U13" s="27"/>
      <c r="V13" s="21"/>
      <c r="W13" s="21"/>
      <c r="X13" s="21"/>
      <c r="Y13" s="21"/>
      <c r="Z13" s="21"/>
      <c r="AA13" s="21"/>
      <c r="AB13" s="21"/>
      <c r="AC13" s="21"/>
      <c r="AD13" s="21"/>
    </row>
    <row r="14" spans="1:30" s="22" customFormat="1" ht="39" customHeight="1">
      <c r="A14" s="276"/>
      <c r="B14" s="329" t="s">
        <v>365</v>
      </c>
      <c r="C14" s="330"/>
      <c r="D14" s="281"/>
      <c r="E14" s="136">
        <v>2</v>
      </c>
      <c r="F14" s="311"/>
      <c r="G14" s="312"/>
      <c r="H14" s="313"/>
      <c r="I14" s="51">
        <f>IF(F14="表彰歴又は施工実績あり",1,0)</f>
        <v>0</v>
      </c>
      <c r="J14" s="52">
        <v>2</v>
      </c>
      <c r="K14" s="52">
        <f t="shared" si="0"/>
        <v>0</v>
      </c>
      <c r="L14" s="271" t="str">
        <f>IF(F14="","",$D$10*K14/$E$18)</f>
        <v/>
      </c>
      <c r="M14" s="271"/>
      <c r="N14" s="295"/>
      <c r="O14" s="23"/>
      <c r="P14" s="39"/>
      <c r="Q14" s="257" t="s">
        <v>366</v>
      </c>
      <c r="R14" s="27" t="s">
        <v>131</v>
      </c>
      <c r="S14" s="28"/>
      <c r="T14" s="28"/>
      <c r="U14" s="27"/>
      <c r="V14" s="21"/>
      <c r="W14" s="21"/>
      <c r="X14" s="21"/>
      <c r="Y14" s="21"/>
      <c r="Z14" s="21"/>
      <c r="AA14" s="21"/>
      <c r="AB14" s="21"/>
      <c r="AC14" s="21"/>
      <c r="AD14" s="21"/>
    </row>
    <row r="15" spans="1:30" s="22" customFormat="1" ht="21.95" customHeight="1">
      <c r="A15" s="276"/>
      <c r="B15" s="329" t="s">
        <v>225</v>
      </c>
      <c r="C15" s="330"/>
      <c r="D15" s="281"/>
      <c r="E15" s="136">
        <v>0</v>
      </c>
      <c r="F15" s="311"/>
      <c r="G15" s="312"/>
      <c r="H15" s="313"/>
      <c r="I15" s="84">
        <f>IF(OR(F15="指名停止",F15="文書指導"),-1,IF(F15="複数",-2,0))</f>
        <v>0</v>
      </c>
      <c r="J15" s="52">
        <v>1</v>
      </c>
      <c r="K15" s="85">
        <f>IF(I15="","",I15*J15)</f>
        <v>0</v>
      </c>
      <c r="L15" s="331" t="str">
        <f>IF(F15="","",$D$10*K15/$E$18)</f>
        <v/>
      </c>
      <c r="M15" s="331"/>
      <c r="N15" s="295"/>
      <c r="O15" s="23"/>
      <c r="P15" s="39"/>
      <c r="Q15" s="27" t="s">
        <v>131</v>
      </c>
      <c r="R15" s="27" t="s">
        <v>234</v>
      </c>
      <c r="S15" s="28" t="s">
        <v>235</v>
      </c>
      <c r="T15" s="28" t="s">
        <v>236</v>
      </c>
      <c r="U15" s="27"/>
      <c r="V15" s="21"/>
      <c r="W15" s="21"/>
      <c r="X15" s="21"/>
      <c r="Y15" s="21"/>
      <c r="Z15" s="21"/>
      <c r="AA15" s="21"/>
      <c r="AB15" s="21"/>
      <c r="AC15" s="21"/>
      <c r="AD15" s="21"/>
    </row>
    <row r="16" spans="1:30" s="22" customFormat="1" ht="20.25" customHeight="1">
      <c r="A16" s="276"/>
      <c r="B16" s="329" t="s">
        <v>19</v>
      </c>
      <c r="C16" s="330"/>
      <c r="D16" s="281"/>
      <c r="E16" s="136">
        <v>0.5</v>
      </c>
      <c r="F16" s="311"/>
      <c r="G16" s="312"/>
      <c r="H16" s="313"/>
      <c r="I16" s="130">
        <f>IF(F16="取得あり",0.5,0)</f>
        <v>0</v>
      </c>
      <c r="J16" s="52">
        <v>1</v>
      </c>
      <c r="K16" s="53">
        <f t="shared" si="0"/>
        <v>0</v>
      </c>
      <c r="L16" s="271" t="str">
        <f>IF(F16="","",$D$10*K16/$E$18)</f>
        <v/>
      </c>
      <c r="M16" s="271"/>
      <c r="N16" s="295"/>
      <c r="O16" s="23"/>
      <c r="P16" s="39"/>
      <c r="Q16" s="27" t="s">
        <v>237</v>
      </c>
      <c r="R16" s="27" t="s">
        <v>131</v>
      </c>
      <c r="S16" s="28"/>
      <c r="T16" s="28"/>
      <c r="U16" s="27"/>
      <c r="V16" s="21"/>
      <c r="W16" s="21"/>
      <c r="X16" s="21"/>
      <c r="Y16" s="21"/>
      <c r="Z16" s="21"/>
      <c r="AA16" s="21"/>
      <c r="AB16" s="21"/>
      <c r="AC16" s="21"/>
      <c r="AD16" s="21"/>
    </row>
    <row r="17" spans="1:30" s="22" customFormat="1" ht="20.25" customHeight="1" thickBot="1">
      <c r="A17" s="276"/>
      <c r="B17" s="329" t="s">
        <v>84</v>
      </c>
      <c r="C17" s="330"/>
      <c r="D17" s="282"/>
      <c r="E17" s="136">
        <v>0.5</v>
      </c>
      <c r="F17" s="268"/>
      <c r="G17" s="269"/>
      <c r="H17" s="270"/>
      <c r="I17" s="130">
        <f>IF(F17="加入あり",0.5,0)</f>
        <v>0</v>
      </c>
      <c r="J17" s="52">
        <v>1</v>
      </c>
      <c r="K17" s="53">
        <f t="shared" si="0"/>
        <v>0</v>
      </c>
      <c r="L17" s="271" t="str">
        <f>IF(F17="","",$D$10*K17/$E$18)</f>
        <v/>
      </c>
      <c r="M17" s="271"/>
      <c r="N17" s="296"/>
      <c r="O17" s="23"/>
      <c r="P17" s="39"/>
      <c r="Q17" s="27" t="s">
        <v>132</v>
      </c>
      <c r="R17" s="27" t="s">
        <v>131</v>
      </c>
      <c r="S17" s="28"/>
      <c r="T17" s="28"/>
      <c r="U17" s="27"/>
      <c r="V17" s="21"/>
      <c r="W17" s="21"/>
      <c r="X17" s="21"/>
      <c r="Y17" s="21"/>
      <c r="Z17" s="21"/>
      <c r="AA17" s="21"/>
      <c r="AB17" s="21"/>
      <c r="AC17" s="21"/>
      <c r="AD17" s="21"/>
    </row>
    <row r="18" spans="1:30" s="22" customFormat="1" ht="10.5" customHeight="1" thickBot="1">
      <c r="A18" s="277"/>
      <c r="B18" s="54"/>
      <c r="C18" s="54"/>
      <c r="D18" s="137"/>
      <c r="E18" s="47">
        <f>SUM(E10:E17)</f>
        <v>10</v>
      </c>
      <c r="F18" s="139"/>
      <c r="G18" s="139"/>
      <c r="H18" s="139"/>
      <c r="I18" s="55"/>
      <c r="J18" s="55"/>
      <c r="K18" s="56"/>
      <c r="L18" s="57"/>
      <c r="M18" s="57"/>
      <c r="N18" s="141"/>
      <c r="O18" s="25"/>
      <c r="P18" s="39"/>
      <c r="Q18" s="25"/>
      <c r="R18" s="25"/>
      <c r="S18" s="26"/>
      <c r="T18" s="26"/>
      <c r="U18" s="21"/>
      <c r="V18" s="21"/>
      <c r="W18" s="21"/>
      <c r="X18" s="21"/>
      <c r="Y18" s="21"/>
      <c r="Z18" s="21"/>
      <c r="AA18" s="21"/>
      <c r="AB18" s="21"/>
      <c r="AC18" s="21"/>
      <c r="AD18" s="21"/>
    </row>
    <row r="19" spans="1:30" s="22" customFormat="1" ht="21.95" customHeight="1">
      <c r="A19" s="275" t="s">
        <v>137</v>
      </c>
      <c r="B19" s="297" t="s">
        <v>138</v>
      </c>
      <c r="C19" s="298"/>
      <c r="D19" s="280">
        <v>5</v>
      </c>
      <c r="E19" s="136">
        <v>2</v>
      </c>
      <c r="F19" s="283"/>
      <c r="G19" s="284"/>
      <c r="H19" s="285"/>
      <c r="I19" s="51">
        <f>IF(F19="実績あり",1,0)</f>
        <v>0</v>
      </c>
      <c r="J19" s="52">
        <v>2</v>
      </c>
      <c r="K19" s="52">
        <f t="shared" ref="K19:K23" si="1">IF(I19="","",I19*J19)</f>
        <v>0</v>
      </c>
      <c r="L19" s="286" t="str">
        <f>IF(F19="","",$D$19*K19/$E$24)</f>
        <v/>
      </c>
      <c r="M19" s="287"/>
      <c r="N19" s="294">
        <f>ROUND(SUM(L19:L23),2)</f>
        <v>0</v>
      </c>
      <c r="O19" s="23"/>
      <c r="P19" s="39"/>
      <c r="Q19" s="27" t="s">
        <v>134</v>
      </c>
      <c r="R19" s="27" t="s">
        <v>131</v>
      </c>
      <c r="S19" s="27"/>
      <c r="T19" s="27"/>
      <c r="U19" s="27"/>
      <c r="V19" s="21"/>
      <c r="W19" s="21"/>
      <c r="X19" s="21"/>
      <c r="Y19" s="21"/>
      <c r="Z19" s="21"/>
      <c r="AA19" s="21"/>
      <c r="AB19" s="21"/>
      <c r="AC19" s="21"/>
      <c r="AD19" s="21"/>
    </row>
    <row r="20" spans="1:30" s="22" customFormat="1" ht="21.95" customHeight="1">
      <c r="A20" s="276"/>
      <c r="B20" s="308" t="s">
        <v>205</v>
      </c>
      <c r="C20" s="317"/>
      <c r="D20" s="281"/>
      <c r="E20" s="59">
        <v>4</v>
      </c>
      <c r="F20" s="324"/>
      <c r="G20" s="325"/>
      <c r="H20" s="326"/>
      <c r="I20" s="135">
        <f>ROUND(MAX(MIN(2,((F20-69)/14*2)),0),3)</f>
        <v>0</v>
      </c>
      <c r="J20" s="143">
        <v>2</v>
      </c>
      <c r="K20" s="142">
        <f>IF(I20="","",I20*J20)</f>
        <v>0</v>
      </c>
      <c r="L20" s="327" t="str">
        <f>IF(F20="","",$D$19*K20/$E$24)</f>
        <v/>
      </c>
      <c r="M20" s="328"/>
      <c r="N20" s="295"/>
      <c r="O20" s="23"/>
      <c r="P20" s="39"/>
      <c r="Q20" s="27"/>
      <c r="R20" s="27"/>
      <c r="S20" s="27"/>
      <c r="T20" s="27"/>
      <c r="U20" s="27"/>
      <c r="V20" s="21"/>
      <c r="W20" s="21"/>
      <c r="X20" s="21"/>
      <c r="Y20" s="21"/>
      <c r="Z20" s="21"/>
      <c r="AA20" s="21"/>
      <c r="AB20" s="21"/>
      <c r="AC20" s="21"/>
      <c r="AD20" s="21"/>
    </row>
    <row r="21" spans="1:30" s="22" customFormat="1" ht="39" customHeight="1">
      <c r="A21" s="276"/>
      <c r="B21" s="297" t="s">
        <v>367</v>
      </c>
      <c r="C21" s="298"/>
      <c r="D21" s="281"/>
      <c r="E21" s="136">
        <v>2</v>
      </c>
      <c r="F21" s="311"/>
      <c r="G21" s="312"/>
      <c r="H21" s="313"/>
      <c r="I21" s="51">
        <f>IF(F21="2件",2,IF(F21="1件",1,0))</f>
        <v>0</v>
      </c>
      <c r="J21" s="52">
        <v>1</v>
      </c>
      <c r="K21" s="52">
        <f t="shared" si="1"/>
        <v>0</v>
      </c>
      <c r="L21" s="286" t="str">
        <f>IF(F21="","",$D$19*K21/$E$24)</f>
        <v/>
      </c>
      <c r="M21" s="287"/>
      <c r="N21" s="295"/>
      <c r="O21" s="23"/>
      <c r="P21" s="39"/>
      <c r="Q21" s="27" t="s">
        <v>254</v>
      </c>
      <c r="R21" s="27" t="s">
        <v>238</v>
      </c>
      <c r="S21" s="27" t="s">
        <v>131</v>
      </c>
      <c r="T21" s="27"/>
      <c r="U21" s="27"/>
      <c r="V21" s="21"/>
      <c r="W21" s="21"/>
      <c r="X21" s="21"/>
      <c r="Y21" s="21"/>
      <c r="Z21" s="21"/>
      <c r="AA21" s="21"/>
      <c r="AB21" s="21"/>
      <c r="AC21" s="21"/>
      <c r="AD21" s="21"/>
    </row>
    <row r="22" spans="1:30" s="22" customFormat="1" ht="21.95" customHeight="1">
      <c r="A22" s="276"/>
      <c r="B22" s="297" t="s">
        <v>139</v>
      </c>
      <c r="C22" s="298"/>
      <c r="D22" s="281"/>
      <c r="E22" s="136">
        <v>1</v>
      </c>
      <c r="F22" s="311"/>
      <c r="G22" s="312"/>
      <c r="H22" s="313"/>
      <c r="I22" s="51">
        <f>IF(F22="表彰あり",1,0)</f>
        <v>0</v>
      </c>
      <c r="J22" s="52">
        <v>1</v>
      </c>
      <c r="K22" s="52">
        <f t="shared" si="1"/>
        <v>0</v>
      </c>
      <c r="L22" s="286" t="str">
        <f>IF(F22="","",$D$19*K22/$E$24)</f>
        <v/>
      </c>
      <c r="M22" s="287"/>
      <c r="N22" s="295"/>
      <c r="O22" s="23"/>
      <c r="P22" s="39"/>
      <c r="Q22" s="27" t="s">
        <v>233</v>
      </c>
      <c r="R22" s="27" t="s">
        <v>131</v>
      </c>
      <c r="S22" s="27"/>
      <c r="T22" s="27"/>
      <c r="U22" s="27"/>
      <c r="V22" s="21"/>
      <c r="W22" s="21"/>
      <c r="X22" s="21"/>
      <c r="Y22" s="21"/>
      <c r="Z22" s="21"/>
      <c r="AA22" s="21"/>
      <c r="AB22" s="21"/>
      <c r="AC22" s="21"/>
      <c r="AD22" s="21"/>
    </row>
    <row r="23" spans="1:30" s="22" customFormat="1" ht="20.25" customHeight="1" thickBot="1">
      <c r="A23" s="276"/>
      <c r="B23" s="297" t="s">
        <v>223</v>
      </c>
      <c r="C23" s="298"/>
      <c r="D23" s="281"/>
      <c r="E23" s="136">
        <v>1</v>
      </c>
      <c r="F23" s="268"/>
      <c r="G23" s="269"/>
      <c r="H23" s="270"/>
      <c r="I23" s="130">
        <f>IF(F23="推奨単位以上",1,IF(F23="1/2以上",0.5,IF(F23="1/2未満",0.3,0)))</f>
        <v>0</v>
      </c>
      <c r="J23" s="52">
        <v>1</v>
      </c>
      <c r="K23" s="53">
        <f t="shared" si="1"/>
        <v>0</v>
      </c>
      <c r="L23" s="286" t="str">
        <f>IF(F23="","",$D$19*K23/$E$24)</f>
        <v/>
      </c>
      <c r="M23" s="287"/>
      <c r="N23" s="295"/>
      <c r="O23" s="23"/>
      <c r="P23" s="39"/>
      <c r="Q23" s="29" t="s">
        <v>239</v>
      </c>
      <c r="R23" s="29" t="s">
        <v>240</v>
      </c>
      <c r="S23" s="29" t="s">
        <v>241</v>
      </c>
      <c r="T23" s="27" t="s">
        <v>131</v>
      </c>
      <c r="U23" s="27"/>
      <c r="V23" s="21"/>
      <c r="W23" s="21"/>
      <c r="X23" s="21"/>
      <c r="Y23" s="21"/>
      <c r="Z23" s="21"/>
      <c r="AA23" s="21"/>
      <c r="AB23" s="21"/>
      <c r="AC23" s="21"/>
      <c r="AD23" s="21"/>
    </row>
    <row r="24" spans="1:30" s="22" customFormat="1" ht="10.5" customHeight="1" thickBot="1">
      <c r="A24" s="277"/>
      <c r="B24" s="58"/>
      <c r="C24" s="58"/>
      <c r="D24" s="137"/>
      <c r="E24" s="134">
        <f>SUM(E19:E23)</f>
        <v>10</v>
      </c>
      <c r="F24" s="139"/>
      <c r="G24" s="139"/>
      <c r="H24" s="139"/>
      <c r="I24" s="55"/>
      <c r="J24" s="55"/>
      <c r="K24" s="56"/>
      <c r="L24" s="57"/>
      <c r="M24" s="57"/>
      <c r="N24" s="138"/>
      <c r="O24" s="21"/>
      <c r="P24" s="39"/>
      <c r="Q24" s="25"/>
      <c r="R24" s="21"/>
      <c r="S24" s="21"/>
      <c r="T24" s="21"/>
      <c r="U24" s="21"/>
      <c r="V24" s="21"/>
      <c r="W24" s="21"/>
      <c r="X24" s="21"/>
      <c r="Y24" s="21"/>
      <c r="Z24" s="21"/>
      <c r="AA24" s="21"/>
      <c r="AB24" s="21"/>
      <c r="AC24" s="21"/>
      <c r="AD24" s="21"/>
    </row>
    <row r="25" spans="1:30" s="22" customFormat="1" ht="21.95" customHeight="1">
      <c r="A25" s="275" t="s">
        <v>267</v>
      </c>
      <c r="B25" s="297" t="s">
        <v>268</v>
      </c>
      <c r="C25" s="298"/>
      <c r="D25" s="280">
        <v>5</v>
      </c>
      <c r="E25" s="59">
        <v>1</v>
      </c>
      <c r="F25" s="283"/>
      <c r="G25" s="284"/>
      <c r="H25" s="285"/>
      <c r="I25" s="132">
        <f>IF(F25="2件",1,IF(F25="1件",0.5,0))</f>
        <v>0</v>
      </c>
      <c r="J25" s="143">
        <v>1</v>
      </c>
      <c r="K25" s="131">
        <f t="shared" ref="K25" si="2">IF(I25="","",I25*J25)</f>
        <v>0</v>
      </c>
      <c r="L25" s="271" t="str">
        <f>IF(F25="","",D25*K25/$E$37)</f>
        <v/>
      </c>
      <c r="M25" s="271"/>
      <c r="N25" s="294">
        <f>ROUND(SUM(L25:L36),2)</f>
        <v>0</v>
      </c>
      <c r="O25" s="23"/>
      <c r="P25" s="39"/>
      <c r="Q25" s="27" t="s">
        <v>254</v>
      </c>
      <c r="R25" s="27" t="s">
        <v>238</v>
      </c>
      <c r="S25" s="27" t="s">
        <v>131</v>
      </c>
      <c r="T25" s="27"/>
      <c r="U25" s="27"/>
      <c r="V25" s="30"/>
      <c r="W25" s="30"/>
      <c r="X25" s="30"/>
      <c r="Y25" s="21"/>
      <c r="Z25" s="21"/>
      <c r="AA25" s="21"/>
      <c r="AB25" s="21"/>
      <c r="AC25" s="21"/>
      <c r="AD25" s="21"/>
    </row>
    <row r="26" spans="1:30" s="22" customFormat="1" ht="20.25" customHeight="1">
      <c r="A26" s="276"/>
      <c r="B26" s="308" t="s">
        <v>269</v>
      </c>
      <c r="C26" s="61" t="s">
        <v>160</v>
      </c>
      <c r="D26" s="281"/>
      <c r="E26" s="59">
        <v>3</v>
      </c>
      <c r="F26" s="311"/>
      <c r="G26" s="312"/>
      <c r="H26" s="313"/>
      <c r="I26" s="60">
        <f>IF(F26="①②③全て",3,IF(F26="①②③のうち2項目",2,IF(F26="①②③のうち1項目",1,0)))</f>
        <v>0</v>
      </c>
      <c r="J26" s="143">
        <v>1</v>
      </c>
      <c r="K26" s="143">
        <f>IF(I26="","",I26*J26)</f>
        <v>0</v>
      </c>
      <c r="L26" s="271" t="str">
        <f>IF(F26="","",D25*K26/$E$37)</f>
        <v/>
      </c>
      <c r="M26" s="271"/>
      <c r="N26" s="295"/>
      <c r="O26" s="23"/>
      <c r="P26" s="39"/>
      <c r="Q26" s="29" t="s">
        <v>243</v>
      </c>
      <c r="R26" s="29" t="s">
        <v>244</v>
      </c>
      <c r="S26" s="29" t="s">
        <v>245</v>
      </c>
      <c r="T26" s="27" t="s">
        <v>131</v>
      </c>
      <c r="U26" s="27"/>
      <c r="V26" s="30"/>
      <c r="W26" s="30"/>
      <c r="X26" s="30"/>
      <c r="Y26" s="21"/>
      <c r="Z26" s="21"/>
      <c r="AA26" s="21"/>
      <c r="AB26" s="21"/>
      <c r="AC26" s="21"/>
      <c r="AD26" s="21"/>
    </row>
    <row r="27" spans="1:30" s="22" customFormat="1" ht="20.25" customHeight="1">
      <c r="A27" s="276"/>
      <c r="B27" s="309"/>
      <c r="C27" s="61" t="s">
        <v>159</v>
      </c>
      <c r="D27" s="281"/>
      <c r="E27" s="59">
        <v>1</v>
      </c>
      <c r="F27" s="311"/>
      <c r="G27" s="312"/>
      <c r="H27" s="313"/>
      <c r="I27" s="60">
        <f>IF(F27="対応実績あり",1,0)</f>
        <v>0</v>
      </c>
      <c r="J27" s="143">
        <v>1</v>
      </c>
      <c r="K27" s="143">
        <f>IF(I27="","",I27*J27)</f>
        <v>0</v>
      </c>
      <c r="L27" s="271" t="str">
        <f>IF(F27="","",D25*K27/$E$37)</f>
        <v/>
      </c>
      <c r="M27" s="271"/>
      <c r="N27" s="295"/>
      <c r="O27" s="23"/>
      <c r="P27" s="39"/>
      <c r="Q27" s="29" t="s">
        <v>270</v>
      </c>
      <c r="R27" s="29" t="s">
        <v>131</v>
      </c>
      <c r="S27" s="29"/>
      <c r="T27" s="27"/>
      <c r="U27" s="27"/>
      <c r="V27" s="30"/>
      <c r="W27" s="30"/>
      <c r="X27" s="30"/>
      <c r="Y27" s="21"/>
      <c r="Z27" s="21"/>
      <c r="AA27" s="21"/>
      <c r="AB27" s="21"/>
      <c r="AC27" s="21"/>
      <c r="AD27" s="21"/>
    </row>
    <row r="28" spans="1:30" s="22" customFormat="1" ht="20.25" customHeight="1">
      <c r="A28" s="276"/>
      <c r="B28" s="310"/>
      <c r="C28" s="61" t="s">
        <v>271</v>
      </c>
      <c r="D28" s="281"/>
      <c r="E28" s="59">
        <v>1</v>
      </c>
      <c r="F28" s="311"/>
      <c r="G28" s="312"/>
      <c r="H28" s="313"/>
      <c r="I28" s="146">
        <f>IF(F28="参加実績あり",1,IF(F28="なし",0,0))</f>
        <v>0</v>
      </c>
      <c r="J28" s="143">
        <v>1</v>
      </c>
      <c r="K28" s="143">
        <f>IF(I28="","",I28*J28)</f>
        <v>0</v>
      </c>
      <c r="L28" s="271" t="str">
        <f>IF(F28="","",D25*K28/$E$37)</f>
        <v/>
      </c>
      <c r="M28" s="271"/>
      <c r="N28" s="295"/>
      <c r="O28" s="23"/>
      <c r="P28" s="39"/>
      <c r="Q28" s="29" t="s">
        <v>285</v>
      </c>
      <c r="R28" s="29" t="s">
        <v>131</v>
      </c>
      <c r="S28" s="29"/>
      <c r="T28" s="27"/>
      <c r="U28" s="27"/>
      <c r="V28" s="30"/>
      <c r="W28" s="30"/>
      <c r="X28" s="30"/>
      <c r="Y28" s="21"/>
      <c r="Z28" s="21"/>
      <c r="AA28" s="21"/>
      <c r="AB28" s="21"/>
      <c r="AC28" s="21"/>
      <c r="AD28" s="21"/>
    </row>
    <row r="29" spans="1:30" s="22" customFormat="1" ht="20.25" hidden="1" customHeight="1">
      <c r="A29" s="276"/>
      <c r="B29" s="297" t="s">
        <v>272</v>
      </c>
      <c r="C29" s="298"/>
      <c r="D29" s="281"/>
      <c r="E29" s="59"/>
      <c r="F29" s="311"/>
      <c r="G29" s="312"/>
      <c r="H29" s="313"/>
      <c r="I29" s="132"/>
      <c r="J29" s="143"/>
      <c r="K29" s="131"/>
      <c r="L29" s="271"/>
      <c r="M29" s="271"/>
      <c r="N29" s="295"/>
      <c r="O29" s="23"/>
      <c r="P29" s="39"/>
      <c r="Q29" s="27" t="s">
        <v>254</v>
      </c>
      <c r="R29" s="27" t="s">
        <v>238</v>
      </c>
      <c r="S29" s="27" t="s">
        <v>131</v>
      </c>
      <c r="T29" s="27"/>
      <c r="U29" s="29"/>
      <c r="V29" s="27" t="s">
        <v>246</v>
      </c>
      <c r="W29" s="27" t="s">
        <v>247</v>
      </c>
      <c r="X29" s="27" t="s">
        <v>248</v>
      </c>
      <c r="Y29" s="27" t="s">
        <v>249</v>
      </c>
      <c r="Z29" s="27" t="s">
        <v>131</v>
      </c>
      <c r="AA29" s="21"/>
      <c r="AB29" s="21"/>
      <c r="AC29" s="21"/>
      <c r="AD29" s="21"/>
    </row>
    <row r="30" spans="1:30" s="22" customFormat="1" ht="20.25" hidden="1" customHeight="1">
      <c r="A30" s="276"/>
      <c r="B30" s="297" t="s">
        <v>273</v>
      </c>
      <c r="C30" s="298"/>
      <c r="D30" s="281"/>
      <c r="E30" s="59"/>
      <c r="F30" s="314"/>
      <c r="G30" s="315"/>
      <c r="H30" s="316"/>
      <c r="I30" s="132"/>
      <c r="J30" s="143"/>
      <c r="K30" s="143"/>
      <c r="L30" s="286"/>
      <c r="M30" s="287"/>
      <c r="N30" s="295"/>
      <c r="O30" s="23"/>
      <c r="P30" s="39"/>
      <c r="Q30" s="27" t="s">
        <v>254</v>
      </c>
      <c r="R30" s="27" t="s">
        <v>238</v>
      </c>
      <c r="S30" s="27" t="s">
        <v>131</v>
      </c>
      <c r="T30" s="27"/>
      <c r="U30" s="27"/>
      <c r="V30" s="27" t="s">
        <v>250</v>
      </c>
      <c r="W30" s="27" t="s">
        <v>251</v>
      </c>
      <c r="X30" s="27" t="s">
        <v>247</v>
      </c>
      <c r="Y30" s="27" t="s">
        <v>248</v>
      </c>
      <c r="Z30" s="27" t="s">
        <v>249</v>
      </c>
      <c r="AA30" s="27" t="s">
        <v>131</v>
      </c>
      <c r="AB30" s="21"/>
      <c r="AC30" s="21"/>
      <c r="AD30" s="21"/>
    </row>
    <row r="31" spans="1:30" s="22" customFormat="1" ht="20.25" hidden="1" customHeight="1">
      <c r="A31" s="276"/>
      <c r="B31" s="308" t="s">
        <v>274</v>
      </c>
      <c r="C31" s="317"/>
      <c r="D31" s="281"/>
      <c r="E31" s="319"/>
      <c r="F31" s="70"/>
      <c r="G31" s="315"/>
      <c r="H31" s="316"/>
      <c r="I31" s="147"/>
      <c r="J31" s="52"/>
      <c r="K31" s="52"/>
      <c r="L31" s="271"/>
      <c r="M31" s="271"/>
      <c r="N31" s="295"/>
      <c r="O31" s="23"/>
      <c r="P31" s="39"/>
      <c r="Q31" s="29" t="s">
        <v>134</v>
      </c>
      <c r="R31" s="29" t="s">
        <v>131</v>
      </c>
      <c r="S31" s="29"/>
      <c r="T31" s="27"/>
      <c r="U31" s="27"/>
      <c r="V31" s="27" t="s">
        <v>250</v>
      </c>
      <c r="W31" s="27" t="s">
        <v>251</v>
      </c>
      <c r="X31" s="27" t="s">
        <v>247</v>
      </c>
      <c r="Y31" s="27" t="s">
        <v>248</v>
      </c>
      <c r="Z31" s="27" t="s">
        <v>249</v>
      </c>
      <c r="AA31" s="27" t="s">
        <v>131</v>
      </c>
      <c r="AB31" s="21"/>
      <c r="AC31" s="21"/>
      <c r="AD31" s="21"/>
    </row>
    <row r="32" spans="1:30" s="22" customFormat="1" ht="20.25" hidden="1" customHeight="1">
      <c r="A32" s="276"/>
      <c r="B32" s="310"/>
      <c r="C32" s="318"/>
      <c r="D32" s="281"/>
      <c r="E32" s="320"/>
      <c r="F32" s="70"/>
      <c r="G32" s="315"/>
      <c r="H32" s="316"/>
      <c r="I32" s="147"/>
      <c r="J32" s="52"/>
      <c r="K32" s="52"/>
      <c r="L32" s="271"/>
      <c r="M32" s="271"/>
      <c r="N32" s="295"/>
      <c r="O32" s="23"/>
      <c r="P32" s="39"/>
      <c r="Q32" s="29" t="s">
        <v>134</v>
      </c>
      <c r="R32" s="29" t="s">
        <v>131</v>
      </c>
      <c r="S32" s="29"/>
      <c r="T32" s="27"/>
      <c r="U32" s="27"/>
      <c r="V32" s="30"/>
      <c r="W32" s="30"/>
      <c r="X32" s="30"/>
      <c r="Y32" s="30"/>
      <c r="Z32" s="30"/>
      <c r="AA32" s="30"/>
      <c r="AB32" s="21"/>
      <c r="AC32" s="21"/>
      <c r="AD32" s="21"/>
    </row>
    <row r="33" spans="1:30" s="22" customFormat="1" ht="21.95" hidden="1" customHeight="1">
      <c r="A33" s="276"/>
      <c r="B33" s="297" t="s">
        <v>275</v>
      </c>
      <c r="C33" s="298"/>
      <c r="D33" s="281"/>
      <c r="E33" s="59"/>
      <c r="F33" s="311"/>
      <c r="G33" s="312"/>
      <c r="H33" s="313"/>
      <c r="I33" s="132"/>
      <c r="J33" s="143"/>
      <c r="K33" s="131"/>
      <c r="L33" s="271"/>
      <c r="M33" s="271"/>
      <c r="N33" s="295"/>
      <c r="O33" s="23"/>
      <c r="P33" s="39"/>
      <c r="Q33" s="27" t="s">
        <v>254</v>
      </c>
      <c r="R33" s="27" t="s">
        <v>238</v>
      </c>
      <c r="S33" s="27" t="s">
        <v>131</v>
      </c>
      <c r="T33" s="27"/>
      <c r="U33" s="27"/>
      <c r="V33" s="30"/>
      <c r="W33" s="30"/>
      <c r="X33" s="30"/>
      <c r="Y33" s="21"/>
      <c r="Z33" s="21"/>
      <c r="AA33" s="21"/>
      <c r="AB33" s="21"/>
      <c r="AC33" s="21"/>
      <c r="AD33" s="21"/>
    </row>
    <row r="34" spans="1:30" s="22" customFormat="1" ht="20.25" customHeight="1">
      <c r="A34" s="276"/>
      <c r="B34" s="297" t="s">
        <v>330</v>
      </c>
      <c r="C34" s="298"/>
      <c r="D34" s="281"/>
      <c r="E34" s="59">
        <v>1</v>
      </c>
      <c r="F34" s="311"/>
      <c r="G34" s="312"/>
      <c r="H34" s="313"/>
      <c r="I34" s="60">
        <f>IF(F34="登録及び実績あり",1,0)</f>
        <v>0</v>
      </c>
      <c r="J34" s="143">
        <v>1</v>
      </c>
      <c r="K34" s="131">
        <f t="shared" ref="K34:K36" si="3">IF(I34="","",I34*J34)</f>
        <v>0</v>
      </c>
      <c r="L34" s="271" t="str">
        <f>IF(F34="","",D25*K34/$E$37)</f>
        <v/>
      </c>
      <c r="M34" s="271"/>
      <c r="N34" s="295"/>
      <c r="O34" s="23"/>
      <c r="P34" s="39"/>
      <c r="Q34" s="27" t="s">
        <v>276</v>
      </c>
      <c r="R34" s="27" t="s">
        <v>131</v>
      </c>
      <c r="S34" s="27"/>
      <c r="T34" s="27"/>
      <c r="U34" s="27"/>
      <c r="V34" s="30"/>
      <c r="W34" s="30"/>
      <c r="X34" s="30"/>
      <c r="Y34" s="21"/>
      <c r="Z34" s="21"/>
      <c r="AA34" s="21"/>
      <c r="AB34" s="21"/>
      <c r="AC34" s="21"/>
      <c r="AD34" s="21"/>
    </row>
    <row r="35" spans="1:30" s="22" customFormat="1" ht="20.25" customHeight="1">
      <c r="A35" s="276"/>
      <c r="B35" s="297" t="s">
        <v>277</v>
      </c>
      <c r="C35" s="298"/>
      <c r="D35" s="281"/>
      <c r="E35" s="136">
        <v>2</v>
      </c>
      <c r="F35" s="321"/>
      <c r="G35" s="322"/>
      <c r="H35" s="323"/>
      <c r="I35" s="51">
        <f>IF(F35="法定雇用障害者数以上",2,IF(F35="義務外雇用",2,IF(F35="法定雇用障害者数未満",1,0)))</f>
        <v>0</v>
      </c>
      <c r="J35" s="52">
        <v>1</v>
      </c>
      <c r="K35" s="52">
        <f t="shared" si="3"/>
        <v>0</v>
      </c>
      <c r="L35" s="271" t="str">
        <f>IF(F35="","",D25*K35/$E$37)</f>
        <v/>
      </c>
      <c r="M35" s="271"/>
      <c r="N35" s="295"/>
      <c r="O35" s="21"/>
      <c r="P35" s="39"/>
      <c r="Q35" s="27" t="s">
        <v>349</v>
      </c>
      <c r="R35" s="27" t="s">
        <v>252</v>
      </c>
      <c r="S35" s="27" t="s">
        <v>350</v>
      </c>
      <c r="T35" s="27" t="s">
        <v>131</v>
      </c>
      <c r="U35" s="27"/>
      <c r="V35" s="21"/>
      <c r="W35" s="21"/>
      <c r="X35" s="21"/>
      <c r="Y35" s="21"/>
      <c r="Z35" s="21"/>
      <c r="AA35" s="21"/>
      <c r="AB35" s="21"/>
      <c r="AC35" s="21"/>
      <c r="AD35" s="21"/>
    </row>
    <row r="36" spans="1:30" s="22" customFormat="1" ht="20.25" customHeight="1" thickBot="1">
      <c r="A36" s="276"/>
      <c r="B36" s="297" t="s">
        <v>278</v>
      </c>
      <c r="C36" s="298"/>
      <c r="D36" s="282"/>
      <c r="E36" s="136">
        <v>1</v>
      </c>
      <c r="F36" s="305"/>
      <c r="G36" s="306"/>
      <c r="H36" s="307"/>
      <c r="I36" s="51">
        <f>IF(F36="取得あり",1,0)</f>
        <v>0</v>
      </c>
      <c r="J36" s="52">
        <v>1</v>
      </c>
      <c r="K36" s="52">
        <f t="shared" si="3"/>
        <v>0</v>
      </c>
      <c r="L36" s="271" t="str">
        <f>IF(F36="","",D25*K36/$E$37)</f>
        <v/>
      </c>
      <c r="M36" s="271"/>
      <c r="N36" s="296"/>
      <c r="O36" s="21"/>
      <c r="P36" s="39"/>
      <c r="Q36" s="27" t="s">
        <v>237</v>
      </c>
      <c r="R36" s="27" t="s">
        <v>131</v>
      </c>
      <c r="S36" s="27"/>
      <c r="T36" s="27"/>
      <c r="U36" s="27"/>
      <c r="V36" s="21"/>
      <c r="W36" s="21"/>
      <c r="X36" s="21"/>
      <c r="Y36" s="21"/>
      <c r="Z36" s="21"/>
      <c r="AA36" s="21"/>
      <c r="AB36" s="21"/>
      <c r="AC36" s="21"/>
      <c r="AD36" s="21"/>
    </row>
    <row r="37" spans="1:30" s="22" customFormat="1" ht="10.5" customHeight="1" thickBot="1">
      <c r="A37" s="277"/>
      <c r="B37" s="54"/>
      <c r="C37" s="54"/>
      <c r="D37" s="137"/>
      <c r="E37" s="133">
        <f>SUM(E25:E36)</f>
        <v>10</v>
      </c>
      <c r="F37" s="139"/>
      <c r="G37" s="139"/>
      <c r="H37" s="139"/>
      <c r="I37" s="55"/>
      <c r="J37" s="55"/>
      <c r="K37" s="55"/>
      <c r="L37" s="57"/>
      <c r="M37" s="57"/>
      <c r="N37" s="140"/>
      <c r="O37" s="21"/>
      <c r="P37" s="39"/>
      <c r="Q37" s="25"/>
      <c r="R37" s="21"/>
      <c r="S37" s="21"/>
      <c r="T37" s="21"/>
      <c r="U37" s="21"/>
      <c r="V37" s="21"/>
      <c r="W37" s="21"/>
      <c r="X37" s="21"/>
      <c r="Y37" s="21"/>
      <c r="Z37" s="21"/>
      <c r="AA37" s="21"/>
      <c r="AB37" s="21"/>
      <c r="AC37" s="21"/>
      <c r="AD37" s="21"/>
    </row>
    <row r="38" spans="1:30" s="22" customFormat="1" ht="20.25" customHeight="1">
      <c r="A38" s="275" t="s">
        <v>279</v>
      </c>
      <c r="B38" s="278" t="s">
        <v>280</v>
      </c>
      <c r="C38" s="279"/>
      <c r="D38" s="280">
        <v>2.5</v>
      </c>
      <c r="E38" s="136">
        <v>1</v>
      </c>
      <c r="F38" s="283"/>
      <c r="G38" s="284"/>
      <c r="H38" s="285"/>
      <c r="I38" s="51">
        <f>IF(F38="配置あり",1,0)</f>
        <v>0</v>
      </c>
      <c r="J38" s="52">
        <v>1</v>
      </c>
      <c r="K38" s="52">
        <f t="shared" ref="K38" si="4">IF(I38="","",I38*J38)</f>
        <v>0</v>
      </c>
      <c r="L38" s="286" t="str">
        <f>IF(F38="","",D38*K38/$E$42)</f>
        <v/>
      </c>
      <c r="M38" s="287"/>
      <c r="N38" s="294">
        <f>ROUND(SUM(L38:L41),2)</f>
        <v>0</v>
      </c>
      <c r="O38" s="23"/>
      <c r="P38" s="39"/>
      <c r="Q38" s="27" t="s">
        <v>133</v>
      </c>
      <c r="R38" s="27" t="s">
        <v>131</v>
      </c>
      <c r="S38" s="27"/>
      <c r="T38" s="27"/>
      <c r="U38" s="27"/>
      <c r="V38" s="30"/>
      <c r="W38" s="30"/>
      <c r="X38" s="30"/>
      <c r="Y38" s="21"/>
      <c r="Z38" s="21"/>
      <c r="AA38" s="21"/>
      <c r="AB38" s="21"/>
      <c r="AC38" s="21"/>
      <c r="AD38" s="21"/>
    </row>
    <row r="39" spans="1:30" s="22" customFormat="1" ht="20.25" customHeight="1">
      <c r="A39" s="276"/>
      <c r="B39" s="297" t="s">
        <v>281</v>
      </c>
      <c r="C39" s="298"/>
      <c r="D39" s="281"/>
      <c r="E39" s="59">
        <v>1</v>
      </c>
      <c r="F39" s="299"/>
      <c r="G39" s="300"/>
      <c r="H39" s="301"/>
      <c r="I39" s="51">
        <f>IF(F39="登録あり",1,0)</f>
        <v>0</v>
      </c>
      <c r="J39" s="52">
        <v>1</v>
      </c>
      <c r="K39" s="52">
        <f>IF(I39="","",I39*J39)</f>
        <v>0</v>
      </c>
      <c r="L39" s="271" t="str">
        <f>IF(F39="","",D38*K39/$E$42)</f>
        <v/>
      </c>
      <c r="M39" s="271"/>
      <c r="N39" s="295"/>
      <c r="O39" s="23"/>
      <c r="P39" s="39"/>
      <c r="Q39" s="27" t="s">
        <v>282</v>
      </c>
      <c r="R39" s="27" t="s">
        <v>131</v>
      </c>
      <c r="S39" s="27"/>
      <c r="T39" s="27"/>
      <c r="U39" s="27"/>
      <c r="V39" s="30"/>
      <c r="W39" s="30"/>
      <c r="X39" s="30"/>
      <c r="Y39" s="21"/>
      <c r="Z39" s="21"/>
      <c r="AA39" s="21"/>
      <c r="AB39" s="21"/>
      <c r="AC39" s="21"/>
      <c r="AD39" s="21"/>
    </row>
    <row r="40" spans="1:30" s="22" customFormat="1" ht="21.95" customHeight="1">
      <c r="A40" s="276"/>
      <c r="B40" s="297" t="s">
        <v>283</v>
      </c>
      <c r="C40" s="298"/>
      <c r="D40" s="281"/>
      <c r="E40" s="59">
        <v>2</v>
      </c>
      <c r="F40" s="302"/>
      <c r="G40" s="303"/>
      <c r="H40" s="304"/>
      <c r="I40" s="51">
        <f>IF(F40="顕彰あり",1,0)</f>
        <v>0</v>
      </c>
      <c r="J40" s="52">
        <v>2</v>
      </c>
      <c r="K40" s="52">
        <f>IF(I40="","",I40*J40)</f>
        <v>0</v>
      </c>
      <c r="L40" s="271" t="str">
        <f>IF(F40="","",D38*K40/$E$42)</f>
        <v/>
      </c>
      <c r="M40" s="271"/>
      <c r="N40" s="295"/>
      <c r="O40" s="23"/>
      <c r="P40" s="39"/>
      <c r="Q40" s="27" t="s">
        <v>242</v>
      </c>
      <c r="R40" s="27" t="s">
        <v>131</v>
      </c>
      <c r="S40" s="27"/>
      <c r="T40" s="27"/>
      <c r="U40" s="27"/>
      <c r="V40" s="30"/>
      <c r="W40" s="30"/>
      <c r="X40" s="30"/>
      <c r="Y40" s="21"/>
      <c r="Z40" s="21"/>
      <c r="AA40" s="21"/>
      <c r="AB40" s="21"/>
      <c r="AC40" s="21"/>
      <c r="AD40" s="21"/>
    </row>
    <row r="41" spans="1:30" s="22" customFormat="1" ht="20.25" customHeight="1" thickBot="1">
      <c r="A41" s="276"/>
      <c r="B41" s="297" t="s">
        <v>284</v>
      </c>
      <c r="C41" s="298"/>
      <c r="D41" s="282"/>
      <c r="E41" s="136">
        <v>1</v>
      </c>
      <c r="F41" s="268"/>
      <c r="G41" s="269"/>
      <c r="H41" s="270"/>
      <c r="I41" s="51">
        <f>IF(F41="配置あり",1,0)</f>
        <v>0</v>
      </c>
      <c r="J41" s="52">
        <v>1</v>
      </c>
      <c r="K41" s="52">
        <f>IF(I41="","",I41*J41)</f>
        <v>0</v>
      </c>
      <c r="L41" s="271" t="str">
        <f>IF(F41="","",D38*K41/$E$42)</f>
        <v/>
      </c>
      <c r="M41" s="271"/>
      <c r="N41" s="296"/>
      <c r="O41" s="21"/>
      <c r="P41" s="39"/>
      <c r="Q41" s="27" t="s">
        <v>133</v>
      </c>
      <c r="R41" s="27" t="s">
        <v>131</v>
      </c>
      <c r="S41" s="27"/>
      <c r="T41" s="27"/>
      <c r="U41" s="27"/>
      <c r="V41" s="21"/>
      <c r="W41" s="21"/>
      <c r="X41" s="21"/>
      <c r="Y41" s="21"/>
      <c r="Z41" s="21"/>
      <c r="AA41" s="21"/>
      <c r="AB41" s="21"/>
      <c r="AC41" s="21"/>
      <c r="AD41" s="21"/>
    </row>
    <row r="42" spans="1:30" s="22" customFormat="1" ht="10.5" customHeight="1">
      <c r="A42" s="277"/>
      <c r="B42" s="54"/>
      <c r="C42" s="54"/>
      <c r="D42" s="137"/>
      <c r="E42" s="47">
        <f>SUM(E38:E41)</f>
        <v>5</v>
      </c>
      <c r="F42" s="71"/>
      <c r="G42" s="62"/>
      <c r="H42" s="62"/>
      <c r="I42" s="63"/>
      <c r="J42" s="63"/>
      <c r="K42" s="63"/>
      <c r="L42" s="64"/>
      <c r="M42" s="64"/>
      <c r="N42" s="138"/>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136"/>
      <c r="F43" s="66"/>
      <c r="G43" s="66"/>
      <c r="H43" s="66"/>
      <c r="I43" s="63"/>
      <c r="J43" s="63"/>
      <c r="K43" s="63"/>
      <c r="L43" s="67"/>
      <c r="M43" s="64" t="s">
        <v>20</v>
      </c>
      <c r="N43" s="68">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2" t="s">
        <v>21</v>
      </c>
      <c r="B45" s="72"/>
      <c r="C45" s="73"/>
      <c r="D45" s="74" t="s">
        <v>12</v>
      </c>
      <c r="E45" s="272"/>
      <c r="F45" s="273"/>
      <c r="G45" s="273"/>
      <c r="H45" s="274"/>
      <c r="I45" s="75" t="s">
        <v>135</v>
      </c>
      <c r="J45" s="76"/>
      <c r="K45" s="76"/>
      <c r="L45" s="76"/>
      <c r="M45" s="76"/>
      <c r="N45" s="76"/>
      <c r="O45" s="32"/>
      <c r="Q45" s="25"/>
    </row>
    <row r="46" spans="1:30" s="22" customFormat="1" ht="12">
      <c r="A46" s="72" t="s">
        <v>13</v>
      </c>
      <c r="B46" s="73"/>
      <c r="C46" s="45"/>
      <c r="D46" s="73"/>
      <c r="E46" s="73"/>
      <c r="F46" s="73"/>
      <c r="G46" s="73"/>
      <c r="H46" s="73"/>
      <c r="I46" s="73"/>
      <c r="J46" s="73"/>
      <c r="K46" s="73"/>
      <c r="L46" s="77"/>
      <c r="M46" s="77"/>
      <c r="N46" s="77"/>
      <c r="Q46" s="25"/>
    </row>
    <row r="47" spans="1:30" s="22" customFormat="1" ht="11.25" customHeight="1">
      <c r="A47" s="289" t="s">
        <v>14</v>
      </c>
      <c r="B47" s="78" t="s">
        <v>140</v>
      </c>
      <c r="C47" s="290" t="s">
        <v>15</v>
      </c>
      <c r="D47" s="291" t="s">
        <v>16</v>
      </c>
      <c r="E47" s="291"/>
      <c r="F47" s="79"/>
      <c r="G47" s="129" t="str">
        <f>IF(E45="","",N43)</f>
        <v/>
      </c>
      <c r="H47" s="80"/>
      <c r="I47" s="58"/>
      <c r="J47" s="292" t="s">
        <v>15</v>
      </c>
      <c r="K47" s="293" t="str">
        <f>IF(D48="","",ROUNDDOWN((100+G47)/(D48/1000000),5))</f>
        <v/>
      </c>
      <c r="L47" s="293"/>
      <c r="M47" s="293"/>
      <c r="N47" s="293"/>
      <c r="O47" s="265"/>
      <c r="Q47" s="25"/>
    </row>
    <row r="48" spans="1:30" s="22" customFormat="1" ht="11.25" customHeight="1">
      <c r="A48" s="289"/>
      <c r="B48" s="83" t="s">
        <v>141</v>
      </c>
      <c r="C48" s="290"/>
      <c r="D48" s="266" t="str">
        <f>IF(E45="","",E45)</f>
        <v/>
      </c>
      <c r="E48" s="266"/>
      <c r="F48" s="266"/>
      <c r="G48" s="266"/>
      <c r="H48" s="267" t="s">
        <v>127</v>
      </c>
      <c r="I48" s="267"/>
      <c r="J48" s="292"/>
      <c r="K48" s="293"/>
      <c r="L48" s="293"/>
      <c r="M48" s="293"/>
      <c r="N48" s="293"/>
      <c r="O48" s="265"/>
      <c r="Q48" s="25"/>
      <c r="R48"/>
      <c r="S48"/>
      <c r="T48"/>
      <c r="U48"/>
      <c r="V48"/>
      <c r="W48"/>
      <c r="X48"/>
      <c r="Y48"/>
      <c r="Z48"/>
      <c r="AA48"/>
      <c r="AB48"/>
      <c r="AC48"/>
      <c r="AD48"/>
    </row>
    <row r="49" spans="1:30" s="33" customFormat="1" ht="11.25" customHeight="1">
      <c r="A49" s="288" t="s">
        <v>22</v>
      </c>
      <c r="B49" s="288"/>
      <c r="C49" s="288"/>
      <c r="D49" s="288"/>
      <c r="E49" s="288"/>
      <c r="F49" s="288"/>
      <c r="G49" s="288"/>
      <c r="H49" s="288"/>
      <c r="I49" s="288"/>
      <c r="J49" s="288"/>
      <c r="K49" s="288"/>
      <c r="L49" s="288"/>
      <c r="M49" s="288"/>
      <c r="N49" s="288"/>
      <c r="Q49" s="25"/>
    </row>
    <row r="50" spans="1:30" s="22" customFormat="1">
      <c r="A50" s="73" t="s">
        <v>17</v>
      </c>
      <c r="R50"/>
      <c r="S50"/>
      <c r="T50"/>
      <c r="U50"/>
      <c r="V50"/>
      <c r="W50"/>
      <c r="X50"/>
      <c r="Y50"/>
      <c r="Z50"/>
      <c r="AA50"/>
      <c r="AB50"/>
      <c r="AC50"/>
      <c r="AD50"/>
    </row>
    <row r="51" spans="1:30" s="33" customFormat="1" ht="10.5" customHeight="1">
      <c r="A51" s="34" t="s">
        <v>224</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8" t="s">
        <v>368</v>
      </c>
      <c r="B53" s="35"/>
      <c r="C53" s="35"/>
      <c r="D53" s="35"/>
      <c r="E53" s="35"/>
      <c r="F53" s="35"/>
      <c r="G53" s="35"/>
      <c r="H53" s="35"/>
      <c r="I53" s="35"/>
      <c r="J53" s="35"/>
      <c r="K53" s="35"/>
      <c r="L53" s="36"/>
      <c r="M53" s="36"/>
      <c r="N53" s="36"/>
    </row>
    <row r="54" spans="1:30" s="33" customFormat="1" ht="10.5">
      <c r="A54" s="258" t="s">
        <v>369</v>
      </c>
      <c r="B54" s="35"/>
      <c r="C54" s="35"/>
      <c r="D54" s="35"/>
      <c r="E54" s="35"/>
      <c r="F54" s="35"/>
      <c r="G54" s="35"/>
      <c r="H54" s="35"/>
      <c r="I54" s="35"/>
      <c r="J54" s="35"/>
      <c r="K54" s="35"/>
      <c r="L54" s="36"/>
      <c r="M54" s="36"/>
      <c r="N54" s="36"/>
    </row>
    <row r="55" spans="1:30" s="33" customFormat="1" ht="10.5" customHeight="1">
      <c r="A55" s="34" t="s">
        <v>142</v>
      </c>
      <c r="B55" s="37"/>
      <c r="C55" s="35"/>
      <c r="D55" s="37"/>
      <c r="E55" s="37"/>
      <c r="F55" s="37"/>
      <c r="G55" s="37"/>
      <c r="H55" s="37"/>
      <c r="I55" s="37"/>
      <c r="J55" s="37"/>
      <c r="K55" s="37"/>
      <c r="L55" s="38"/>
      <c r="M55" s="38"/>
      <c r="N55" s="38"/>
    </row>
    <row r="56" spans="1:30" s="33" customFormat="1" ht="10.5">
      <c r="A56" s="34"/>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kgURUXBU+d1BN1VV8q+BxRD6JJ9lczxnNTRnXyONQOwVQbwY7DvcoMYXMLq2WjWbhXS0gscjc9Gfoh0xS2B5WA==" saltValue="4BerZv0L24Mh621Zid1PHQ==" spinCount="100000" sheet="1" selectLockedCells="1"/>
  <mergeCells count="115">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B36:C36"/>
    <mergeCell ref="F36:H36"/>
    <mergeCell ref="L36:M36"/>
    <mergeCell ref="N25:N36"/>
    <mergeCell ref="B26:B28"/>
    <mergeCell ref="F26:H26"/>
    <mergeCell ref="L26:M26"/>
    <mergeCell ref="F27:H27"/>
    <mergeCell ref="L27:M27"/>
    <mergeCell ref="F28:H28"/>
    <mergeCell ref="L28:M28"/>
    <mergeCell ref="B29:C29"/>
    <mergeCell ref="F29:H29"/>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O47:O48"/>
    <mergeCell ref="D48:G48"/>
    <mergeCell ref="H48:I48"/>
    <mergeCell ref="F41:H41"/>
    <mergeCell ref="L41:M41"/>
    <mergeCell ref="E45:H45"/>
    <mergeCell ref="A38:A42"/>
    <mergeCell ref="B38:C38"/>
    <mergeCell ref="D38:D41"/>
    <mergeCell ref="F38:H38"/>
    <mergeCell ref="L38:M38"/>
  </mergeCells>
  <phoneticPr fontId="3"/>
  <dataValidations xWindow="573" yWindow="407" count="28">
    <dataValidation type="list" errorStyle="warning" allowBlank="1" showInputMessage="1" showErrorMessage="1" sqref="F40:H40" xr:uid="{00000000-0002-0000-0000-000000000000}">
      <formula1>$Q$40:$R$40</formula1>
    </dataValidation>
    <dataValidation type="list" errorStyle="warning" allowBlank="1" showInputMessage="1" showErrorMessage="1" sqref="F39:H39" xr:uid="{00000000-0002-0000-0000-000001000000}">
      <formula1>$Q$39:$R$39</formula1>
    </dataValidation>
    <dataValidation type="list" errorStyle="warning" allowBlank="1" showInputMessage="1" showErrorMessage="1" sqref="F38:H38" xr:uid="{00000000-0002-0000-0000-000002000000}">
      <formula1>$Q$38:$R$38</formula1>
    </dataValidation>
    <dataValidation type="list" errorStyle="warning" allowBlank="1" showInputMessage="1" showErrorMessage="1" sqref="F36:H36" xr:uid="{00000000-0002-0000-0000-000003000000}">
      <formula1>$Q$36:$R$36</formula1>
    </dataValidation>
    <dataValidation type="list" errorStyle="warning" allowBlank="1" showInputMessage="1" showErrorMessage="1" sqref="F35:H35" xr:uid="{00000000-0002-0000-0000-000004000000}">
      <formula1>$Q$35:$T$35</formula1>
    </dataValidation>
    <dataValidation type="list" errorStyle="warning" allowBlank="1" showInputMessage="1" showErrorMessage="1" sqref="F34:H34" xr:uid="{00000000-0002-0000-0000-000005000000}">
      <formula1>$Q$34:$R$34</formula1>
    </dataValidation>
    <dataValidation type="list" allowBlank="1" showInputMessage="1" showErrorMessage="1" sqref="F33:H33" xr:uid="{00000000-0002-0000-0000-000006000000}">
      <formula1>$Q$33:$S$33</formula1>
    </dataValidation>
    <dataValidation type="list" allowBlank="1" showInputMessage="1" showErrorMessage="1" sqref="G31:H31" xr:uid="{00000000-0002-0000-0000-000007000000}">
      <formula1>$Q$31:$R$31</formula1>
    </dataValidation>
    <dataValidation type="list" allowBlank="1" showInputMessage="1" showErrorMessage="1" sqref="F30:H30" xr:uid="{00000000-0002-0000-0000-000008000000}">
      <formula1>$Q$30:$S$30</formula1>
    </dataValidation>
    <dataValidation type="list" allowBlank="1" showInputMessage="1" showErrorMessage="1" sqref="F29:H29" xr:uid="{00000000-0002-0000-0000-000009000000}">
      <formula1>$Q$29:$S$29</formula1>
    </dataValidation>
    <dataValidation type="list" errorStyle="warning" allowBlank="1" showInputMessage="1" showErrorMessage="1" sqref="F28:H28" xr:uid="{00000000-0002-0000-0000-00000A000000}">
      <formula1>$Q$28:$R$28</formula1>
    </dataValidation>
    <dataValidation type="list" errorStyle="warning" allowBlank="1" showInputMessage="1" showErrorMessage="1" sqref="F27:H27" xr:uid="{00000000-0002-0000-0000-00000B000000}">
      <formula1>$Q$27:$R$27</formula1>
    </dataValidation>
    <dataValidation type="list" errorStyle="warning" allowBlank="1" showInputMessage="1" showErrorMessage="1" sqref="F26:H26" xr:uid="{00000000-0002-0000-0000-00000C000000}">
      <formula1>$Q$26:$T$26</formula1>
    </dataValidation>
    <dataValidation type="list" errorStyle="warning" allowBlank="1" showInputMessage="1" showErrorMessage="1" sqref="F25:H25" xr:uid="{00000000-0002-0000-0000-00000D000000}">
      <formula1>$Q$25:$S$25</formula1>
    </dataValidation>
    <dataValidation type="list" allowBlank="1" showInputMessage="1" showErrorMessage="1" sqref="G32:H32" xr:uid="{00000000-0002-0000-0000-00000E000000}">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F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10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11000000}">
      <formula1>0</formula1>
      <formula2>100</formula2>
    </dataValidation>
    <dataValidation type="list" errorStyle="warning" allowBlank="1" showInputMessage="1" showErrorMessage="1" sqref="F41:H41" xr:uid="{00000000-0002-0000-0000-000012000000}">
      <formula1>$Q$41:$R$41</formula1>
    </dataValidation>
    <dataValidation type="list" errorStyle="warning" allowBlank="1" showInputMessage="1" showErrorMessage="1" sqref="F13:H13" xr:uid="{00000000-0002-0000-0000-000013000000}">
      <formula1>$Q$13:$R$13</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$Q$15:$T$15</formula1>
    </dataValidation>
    <dataValidation type="list" errorStyle="warning" allowBlank="1" showInputMessage="1" showErrorMessage="1" sqref="F16:H16" xr:uid="{00000000-0002-0000-0000-000016000000}">
      <formula1>$Q$16:$R$16</formula1>
    </dataValidation>
    <dataValidation type="list" errorStyle="warning" allowBlank="1" showInputMessage="1" showErrorMessage="1" sqref="F17:H17" xr:uid="{00000000-0002-0000-0000-000017000000}">
      <formula1>$Q$17:$R$17</formula1>
    </dataValidation>
    <dataValidation type="list" errorStyle="warning" allowBlank="1" showErrorMessage="1" sqref="F19:H19" xr:uid="{00000000-0002-0000-0000-000018000000}">
      <formula1>$Q$19:$R$19</formula1>
    </dataValidation>
    <dataValidation type="list" errorStyle="warning" allowBlank="1" showInputMessage="1" showErrorMessage="1" sqref="F21:H21" xr:uid="{00000000-0002-0000-0000-000019000000}">
      <formula1>$Q$21:$S$21</formula1>
    </dataValidation>
    <dataValidation type="list" errorStyle="warning" allowBlank="1" showInputMessage="1" showErrorMessage="1" sqref="F22:H22" xr:uid="{00000000-0002-0000-0000-00001A000000}">
      <formula1>$Q$22:$R$22</formula1>
    </dataValidation>
    <dataValidation type="list" errorStyle="warning" allowBlank="1" showInputMessage="1" showErrorMessage="1" sqref="F23:H23" xr:uid="{00000000-0002-0000-0000-00001B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8" t="s">
        <v>361</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67" t="s">
        <v>0</v>
      </c>
      <c r="I3" s="468"/>
      <c r="J3" s="468"/>
      <c r="K3" s="469">
        <f>'様式-共1-Ⅰ（プラント）'!H2</f>
        <v>22090901</v>
      </c>
      <c r="L3" s="470"/>
      <c r="M3" s="470"/>
      <c r="N3" s="470"/>
      <c r="O3" s="470"/>
      <c r="P3" s="471"/>
      <c r="Q3" s="94"/>
      <c r="R3" s="88"/>
      <c r="S3" s="88"/>
      <c r="T3" s="91"/>
      <c r="U3" s="92" t="s">
        <v>161</v>
      </c>
      <c r="V3" s="92" t="s">
        <v>255</v>
      </c>
      <c r="W3" s="92"/>
      <c r="X3" s="92" t="s">
        <v>256</v>
      </c>
      <c r="Y3" s="92" t="s">
        <v>162</v>
      </c>
      <c r="Z3" s="91" t="s">
        <v>163</v>
      </c>
      <c r="AA3" s="91" t="s">
        <v>164</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72" t="s">
        <v>143</v>
      </c>
      <c r="B5" s="472"/>
      <c r="C5" s="472"/>
      <c r="D5" s="472"/>
      <c r="E5" s="472"/>
      <c r="F5" s="472"/>
      <c r="G5" s="472"/>
      <c r="H5" s="472"/>
      <c r="I5" s="472"/>
      <c r="J5" s="472"/>
      <c r="K5" s="472"/>
      <c r="L5" s="472"/>
      <c r="M5" s="472"/>
      <c r="N5" s="472"/>
      <c r="O5" s="472"/>
      <c r="P5" s="472"/>
      <c r="Q5" s="472"/>
      <c r="R5" s="88"/>
      <c r="S5" s="88"/>
      <c r="T5" s="91"/>
      <c r="U5" s="92" t="s">
        <v>215</v>
      </c>
      <c r="V5" s="92" t="s">
        <v>165</v>
      </c>
      <c r="W5" s="92" t="s">
        <v>166</v>
      </c>
      <c r="X5" s="92" t="s">
        <v>167</v>
      </c>
      <c r="Y5" s="92" t="s">
        <v>257</v>
      </c>
      <c r="Z5" s="92" t="s">
        <v>168</v>
      </c>
      <c r="AA5" s="92" t="s">
        <v>169</v>
      </c>
    </row>
    <row r="6" spans="1:27" ht="18" customHeight="1" thickBot="1">
      <c r="A6" s="473" t="s">
        <v>323</v>
      </c>
      <c r="B6" s="474"/>
      <c r="C6" s="475"/>
      <c r="D6" s="225"/>
      <c r="E6" s="225" t="s">
        <v>229</v>
      </c>
      <c r="F6" s="225" t="s">
        <v>211</v>
      </c>
      <c r="G6" s="479" t="s">
        <v>212</v>
      </c>
      <c r="H6" s="480"/>
      <c r="I6" s="480"/>
      <c r="J6" s="480"/>
      <c r="K6" s="480"/>
      <c r="L6" s="480"/>
      <c r="M6" s="480"/>
      <c r="N6" s="480"/>
      <c r="O6" s="480"/>
      <c r="P6" s="480"/>
      <c r="Q6" s="481"/>
      <c r="R6" s="88"/>
      <c r="S6" s="88"/>
      <c r="T6" s="91"/>
      <c r="U6" s="92" t="s">
        <v>216</v>
      </c>
      <c r="V6" s="92"/>
      <c r="W6" s="92"/>
      <c r="X6" s="92"/>
      <c r="Y6" s="92"/>
      <c r="Z6" s="92"/>
      <c r="AA6" s="92"/>
    </row>
    <row r="7" spans="1:27" ht="36" customHeight="1" thickBot="1">
      <c r="A7" s="476"/>
      <c r="B7" s="477"/>
      <c r="C7" s="478"/>
      <c r="D7" s="226" t="s">
        <v>218</v>
      </c>
      <c r="E7" s="227" t="s">
        <v>213</v>
      </c>
      <c r="F7" s="228" t="s">
        <v>210</v>
      </c>
      <c r="G7" s="482"/>
      <c r="H7" s="483"/>
      <c r="I7" s="483"/>
      <c r="J7" s="483"/>
      <c r="K7" s="483"/>
      <c r="L7" s="483"/>
      <c r="M7" s="483"/>
      <c r="N7" s="483"/>
      <c r="O7" s="483"/>
      <c r="P7" s="483"/>
      <c r="Q7" s="484"/>
      <c r="R7" s="88"/>
      <c r="S7" s="89"/>
      <c r="T7" s="91"/>
      <c r="U7" s="92" t="s">
        <v>217</v>
      </c>
      <c r="V7" s="92" t="s">
        <v>95</v>
      </c>
      <c r="W7" s="92" t="s">
        <v>96</v>
      </c>
      <c r="X7" s="260" t="s">
        <v>375</v>
      </c>
      <c r="Y7" s="92" t="s">
        <v>131</v>
      </c>
      <c r="Z7" s="91" t="s">
        <v>170</v>
      </c>
      <c r="AA7" s="91" t="s">
        <v>258</v>
      </c>
    </row>
    <row r="8" spans="1:27" ht="36" customHeight="1" thickBot="1">
      <c r="A8" s="476"/>
      <c r="B8" s="477"/>
      <c r="C8" s="478"/>
      <c r="D8" s="226" t="s">
        <v>219</v>
      </c>
      <c r="E8" s="227" t="s">
        <v>213</v>
      </c>
      <c r="F8" s="228" t="s">
        <v>210</v>
      </c>
      <c r="G8" s="485"/>
      <c r="H8" s="486"/>
      <c r="I8" s="486"/>
      <c r="J8" s="486"/>
      <c r="K8" s="486"/>
      <c r="L8" s="486"/>
      <c r="M8" s="486"/>
      <c r="N8" s="486"/>
      <c r="O8" s="486"/>
      <c r="P8" s="486"/>
      <c r="Q8" s="487"/>
      <c r="R8" s="88"/>
      <c r="S8" s="89"/>
      <c r="T8" s="91"/>
      <c r="U8" s="92" t="s">
        <v>328</v>
      </c>
      <c r="V8" s="92" t="s">
        <v>259</v>
      </c>
      <c r="W8" s="92" t="s">
        <v>97</v>
      </c>
      <c r="X8" s="92" t="s">
        <v>260</v>
      </c>
      <c r="Y8" s="92" t="s">
        <v>171</v>
      </c>
      <c r="Z8" s="91" t="s">
        <v>131</v>
      </c>
      <c r="AA8" s="91" t="s">
        <v>131</v>
      </c>
    </row>
    <row r="9" spans="1:27" ht="37.5" customHeight="1" thickBot="1">
      <c r="A9" s="419" t="s">
        <v>324</v>
      </c>
      <c r="B9" s="422" t="s">
        <v>23</v>
      </c>
      <c r="C9" s="423"/>
      <c r="D9" s="424" t="s">
        <v>24</v>
      </c>
      <c r="E9" s="425"/>
      <c r="F9" s="426" t="s">
        <v>92</v>
      </c>
      <c r="G9" s="427"/>
      <c r="H9" s="428"/>
      <c r="I9" s="229"/>
      <c r="J9" s="230"/>
      <c r="K9" s="231"/>
      <c r="L9" s="231"/>
      <c r="M9" s="231"/>
      <c r="N9" s="231"/>
      <c r="O9" s="161"/>
      <c r="P9" s="161"/>
      <c r="Q9" s="232"/>
      <c r="R9" s="88"/>
      <c r="S9" s="89"/>
      <c r="T9" s="91"/>
      <c r="U9" s="92" t="s">
        <v>354</v>
      </c>
      <c r="V9" s="92"/>
      <c r="W9" s="92"/>
      <c r="X9" s="92"/>
      <c r="Y9" s="92" t="s">
        <v>173</v>
      </c>
      <c r="Z9" s="91"/>
      <c r="AA9" s="91"/>
    </row>
    <row r="10" spans="1:27" ht="39" customHeight="1" thickBot="1">
      <c r="A10" s="420"/>
      <c r="B10" s="429" t="s">
        <v>25</v>
      </c>
      <c r="C10" s="429"/>
      <c r="D10" s="445" t="s">
        <v>220</v>
      </c>
      <c r="E10" s="446"/>
      <c r="F10" s="446"/>
      <c r="G10" s="447"/>
      <c r="H10" s="448"/>
      <c r="I10" s="448"/>
      <c r="J10" s="449"/>
      <c r="K10" s="233" t="s">
        <v>172</v>
      </c>
      <c r="L10" s="436"/>
      <c r="M10" s="437"/>
      <c r="N10" s="437"/>
      <c r="O10" s="437"/>
      <c r="P10" s="437"/>
      <c r="Q10" s="438"/>
      <c r="R10" s="88"/>
      <c r="S10" s="89"/>
      <c r="T10" s="91"/>
      <c r="U10" s="92"/>
      <c r="V10" s="92"/>
      <c r="W10" s="92"/>
      <c r="X10" s="92"/>
      <c r="Y10" s="92" t="s">
        <v>174</v>
      </c>
      <c r="Z10" s="91"/>
      <c r="AA10" s="91"/>
    </row>
    <row r="11" spans="1:27" ht="22.5" customHeight="1" thickBot="1">
      <c r="A11" s="420"/>
      <c r="B11" s="439" t="s">
        <v>61</v>
      </c>
      <c r="C11" s="440"/>
      <c r="D11" s="440"/>
      <c r="E11" s="440"/>
      <c r="F11" s="440"/>
      <c r="G11" s="440"/>
      <c r="H11" s="440"/>
      <c r="I11" s="440"/>
      <c r="J11" s="440"/>
      <c r="K11" s="440"/>
      <c r="L11" s="440"/>
      <c r="M11" s="440"/>
      <c r="N11" s="440"/>
      <c r="O11" s="440"/>
      <c r="P11" s="440"/>
      <c r="Q11" s="441"/>
      <c r="R11" s="88"/>
      <c r="S11" s="89"/>
      <c r="T11" s="91"/>
      <c r="U11" s="92"/>
      <c r="V11" s="92"/>
      <c r="W11" s="92"/>
      <c r="X11" s="92"/>
      <c r="Y11" s="92"/>
      <c r="Z11" s="91"/>
      <c r="AA11" s="91"/>
    </row>
    <row r="12" spans="1:27" ht="22.5" customHeight="1" thickBot="1">
      <c r="A12" s="420"/>
      <c r="B12" s="429" t="s">
        <v>175</v>
      </c>
      <c r="C12" s="422"/>
      <c r="D12" s="442"/>
      <c r="E12" s="443"/>
      <c r="F12" s="443"/>
      <c r="G12" s="443"/>
      <c r="H12" s="443"/>
      <c r="I12" s="444"/>
      <c r="J12" s="234"/>
      <c r="K12" s="235"/>
      <c r="L12" s="235"/>
      <c r="M12" s="235"/>
      <c r="N12" s="235"/>
      <c r="O12" s="235"/>
      <c r="P12" s="235"/>
      <c r="Q12" s="236"/>
      <c r="R12" s="88"/>
      <c r="S12" s="89"/>
      <c r="T12" s="91"/>
      <c r="U12" s="92"/>
      <c r="V12" s="92"/>
      <c r="W12" s="92"/>
      <c r="X12" s="92"/>
      <c r="Y12" s="92"/>
      <c r="Z12" s="91"/>
      <c r="AA12" s="91"/>
    </row>
    <row r="13" spans="1:27" ht="22.5" customHeight="1" thickBot="1">
      <c r="A13" s="420"/>
      <c r="B13" s="429" t="s">
        <v>129</v>
      </c>
      <c r="C13" s="422"/>
      <c r="D13" s="442"/>
      <c r="E13" s="443"/>
      <c r="F13" s="443"/>
      <c r="G13" s="443"/>
      <c r="H13" s="443"/>
      <c r="I13" s="443"/>
      <c r="J13" s="443"/>
      <c r="K13" s="443"/>
      <c r="L13" s="443"/>
      <c r="M13" s="443"/>
      <c r="N13" s="443"/>
      <c r="O13" s="443"/>
      <c r="P13" s="443"/>
      <c r="Q13" s="444"/>
      <c r="R13" s="88"/>
      <c r="S13" s="89"/>
      <c r="T13" s="91"/>
      <c r="U13" s="92"/>
      <c r="V13" s="92"/>
      <c r="W13" s="92"/>
      <c r="X13" s="92"/>
      <c r="Y13" s="92"/>
      <c r="Z13" s="91"/>
      <c r="AA13" s="91"/>
    </row>
    <row r="14" spans="1:27" ht="32.25" customHeight="1" thickBot="1">
      <c r="A14" s="420"/>
      <c r="B14" s="450" t="s">
        <v>221</v>
      </c>
      <c r="C14" s="451"/>
      <c r="D14" s="452">
        <v>0</v>
      </c>
      <c r="E14" s="453"/>
      <c r="F14" s="453"/>
      <c r="G14" s="454"/>
      <c r="H14" s="455"/>
      <c r="I14" s="456"/>
      <c r="J14" s="456"/>
      <c r="K14" s="456"/>
      <c r="L14" s="456"/>
      <c r="M14" s="456"/>
      <c r="N14" s="456"/>
      <c r="O14" s="456"/>
      <c r="P14" s="456"/>
      <c r="Q14" s="457"/>
      <c r="R14" s="88"/>
      <c r="S14" s="89"/>
      <c r="T14" s="91"/>
      <c r="U14" s="92"/>
      <c r="V14" s="92"/>
      <c r="W14" s="92"/>
      <c r="X14" s="92"/>
      <c r="Y14" s="92"/>
      <c r="Z14" s="91"/>
      <c r="AA14" s="91"/>
    </row>
    <row r="15" spans="1:27" ht="22.5" customHeight="1" thickBot="1">
      <c r="A15" s="420"/>
      <c r="B15" s="429" t="s">
        <v>145</v>
      </c>
      <c r="C15" s="422"/>
      <c r="D15" s="464"/>
      <c r="E15" s="465"/>
      <c r="F15" s="465"/>
      <c r="G15" s="465"/>
      <c r="H15" s="465"/>
      <c r="I15" s="465"/>
      <c r="J15" s="465"/>
      <c r="K15" s="465"/>
      <c r="L15" s="465"/>
      <c r="M15" s="465"/>
      <c r="N15" s="465"/>
      <c r="O15" s="465"/>
      <c r="P15" s="465"/>
      <c r="Q15" s="466"/>
      <c r="R15" s="88"/>
      <c r="S15" s="89"/>
      <c r="T15" s="91"/>
      <c r="U15" s="92"/>
      <c r="V15" s="92"/>
      <c r="W15" s="92"/>
      <c r="X15" s="92"/>
      <c r="Y15" s="92"/>
      <c r="Z15" s="91"/>
      <c r="AA15" s="91"/>
    </row>
    <row r="16" spans="1:27" ht="60" customHeight="1" thickBot="1">
      <c r="A16" s="420"/>
      <c r="B16" s="429" t="s">
        <v>27</v>
      </c>
      <c r="C16" s="422"/>
      <c r="D16" s="430"/>
      <c r="E16" s="431"/>
      <c r="F16" s="431"/>
      <c r="G16" s="431"/>
      <c r="H16" s="431"/>
      <c r="I16" s="431"/>
      <c r="J16" s="431"/>
      <c r="K16" s="431"/>
      <c r="L16" s="431"/>
      <c r="M16" s="431"/>
      <c r="N16" s="431"/>
      <c r="O16" s="431"/>
      <c r="P16" s="431"/>
      <c r="Q16" s="432"/>
      <c r="R16" s="88"/>
      <c r="S16" s="89"/>
      <c r="T16" s="91"/>
      <c r="U16" s="92"/>
      <c r="V16" s="92"/>
      <c r="W16" s="92"/>
      <c r="X16" s="92"/>
      <c r="Y16" s="92"/>
      <c r="Z16" s="91"/>
      <c r="AA16" s="91"/>
    </row>
    <row r="17" spans="1:25" ht="23.25" customHeight="1" thickBot="1">
      <c r="A17" s="420"/>
      <c r="B17" s="429" t="s">
        <v>130</v>
      </c>
      <c r="C17" s="422"/>
      <c r="D17" s="433"/>
      <c r="E17" s="434"/>
      <c r="F17" s="434"/>
      <c r="G17" s="434"/>
      <c r="H17" s="237" t="s">
        <v>81</v>
      </c>
      <c r="I17" s="434"/>
      <c r="J17" s="434"/>
      <c r="K17" s="434"/>
      <c r="L17" s="434"/>
      <c r="M17" s="434"/>
      <c r="N17" s="434"/>
      <c r="O17" s="434"/>
      <c r="P17" s="434"/>
      <c r="Q17" s="435"/>
      <c r="R17" s="88"/>
      <c r="S17" s="89"/>
      <c r="T17" s="91"/>
      <c r="U17" s="92"/>
      <c r="V17" s="92"/>
      <c r="W17" s="92"/>
      <c r="X17" s="92"/>
      <c r="Y17" s="92"/>
    </row>
    <row r="18" spans="1:25" ht="23.25" customHeight="1" thickBot="1">
      <c r="A18" s="421"/>
      <c r="B18" s="429" t="s">
        <v>166</v>
      </c>
      <c r="C18" s="422"/>
      <c r="D18" s="389" t="s">
        <v>98</v>
      </c>
      <c r="E18" s="391"/>
      <c r="F18" s="458" t="s">
        <v>28</v>
      </c>
      <c r="G18" s="459"/>
      <c r="H18" s="459"/>
      <c r="I18" s="459"/>
      <c r="J18" s="459"/>
      <c r="K18" s="459"/>
      <c r="L18" s="459"/>
      <c r="M18" s="459"/>
      <c r="N18" s="460"/>
      <c r="O18" s="461"/>
      <c r="P18" s="462"/>
      <c r="Q18" s="463"/>
      <c r="R18" s="88"/>
      <c r="S18" s="89"/>
      <c r="T18" s="91"/>
      <c r="U18" s="92"/>
      <c r="V18" s="92"/>
      <c r="W18" s="92"/>
      <c r="X18" s="92"/>
      <c r="Y18" s="92"/>
    </row>
    <row r="19" spans="1:25" ht="27" customHeight="1" thickBot="1">
      <c r="A19" s="395" t="s">
        <v>370</v>
      </c>
      <c r="B19" s="396"/>
      <c r="C19" s="397"/>
      <c r="D19" s="411" t="s">
        <v>371</v>
      </c>
      <c r="E19" s="412"/>
      <c r="F19" s="413"/>
      <c r="G19" s="414"/>
      <c r="H19" s="415"/>
      <c r="I19" s="416" t="s">
        <v>373</v>
      </c>
      <c r="J19" s="417"/>
      <c r="K19" s="418"/>
      <c r="L19" s="379"/>
      <c r="M19" s="380"/>
      <c r="N19" s="380"/>
      <c r="O19" s="380"/>
      <c r="P19" s="380"/>
      <c r="Q19" s="381"/>
      <c r="R19" s="88"/>
      <c r="S19" s="89"/>
      <c r="T19" s="91"/>
      <c r="U19" s="92"/>
      <c r="V19" s="92"/>
      <c r="W19" s="92"/>
      <c r="X19" s="92"/>
      <c r="Y19" s="92"/>
    </row>
    <row r="20" spans="1:25" ht="39" customHeight="1" thickBot="1">
      <c r="A20" s="408"/>
      <c r="B20" s="409"/>
      <c r="C20" s="410"/>
      <c r="D20" s="382" t="s">
        <v>372</v>
      </c>
      <c r="E20" s="383"/>
      <c r="F20" s="392"/>
      <c r="G20" s="393"/>
      <c r="H20" s="393"/>
      <c r="I20" s="393"/>
      <c r="J20" s="393"/>
      <c r="K20" s="393"/>
      <c r="L20" s="393"/>
      <c r="M20" s="393"/>
      <c r="N20" s="393"/>
      <c r="O20" s="393"/>
      <c r="P20" s="393"/>
      <c r="Q20" s="394"/>
      <c r="R20" s="88"/>
      <c r="S20" s="89"/>
      <c r="T20" s="91"/>
      <c r="U20" s="92"/>
      <c r="V20" s="92"/>
      <c r="W20" s="92"/>
      <c r="X20" s="92"/>
      <c r="Y20" s="92"/>
    </row>
    <row r="21" spans="1:25" ht="39" customHeight="1" thickBot="1">
      <c r="A21" s="395" t="s">
        <v>325</v>
      </c>
      <c r="B21" s="396"/>
      <c r="C21" s="397"/>
      <c r="D21" s="398" t="s">
        <v>144</v>
      </c>
      <c r="E21" s="399"/>
      <c r="F21" s="400"/>
      <c r="G21" s="400"/>
      <c r="H21" s="400"/>
      <c r="I21" s="399"/>
      <c r="J21" s="399"/>
      <c r="K21" s="399"/>
      <c r="L21" s="401"/>
      <c r="M21" s="389" t="s">
        <v>99</v>
      </c>
      <c r="N21" s="390"/>
      <c r="O21" s="390"/>
      <c r="P21" s="390"/>
      <c r="Q21" s="391"/>
      <c r="R21" s="88"/>
      <c r="S21" s="89"/>
      <c r="T21" s="91"/>
      <c r="U21" s="92"/>
      <c r="V21" s="92"/>
      <c r="W21" s="92"/>
      <c r="X21" s="92"/>
      <c r="Y21" s="92"/>
    </row>
    <row r="22" spans="1:25" ht="39" customHeight="1" thickBot="1">
      <c r="A22" s="384" t="s">
        <v>326</v>
      </c>
      <c r="B22" s="385"/>
      <c r="C22" s="386"/>
      <c r="D22" s="387" t="s">
        <v>31</v>
      </c>
      <c r="E22" s="388"/>
      <c r="F22" s="389" t="s">
        <v>92</v>
      </c>
      <c r="G22" s="390"/>
      <c r="H22" s="391"/>
      <c r="I22" s="402" t="s">
        <v>32</v>
      </c>
      <c r="J22" s="403"/>
      <c r="K22" s="403"/>
      <c r="L22" s="403"/>
      <c r="M22" s="404"/>
      <c r="N22" s="405"/>
      <c r="O22" s="406"/>
      <c r="P22" s="406"/>
      <c r="Q22" s="407"/>
      <c r="R22" s="88"/>
      <c r="S22" s="89"/>
      <c r="T22" s="91"/>
      <c r="U22" s="92"/>
      <c r="V22" s="92"/>
      <c r="W22" s="92"/>
      <c r="X22" s="92"/>
      <c r="Y22" s="92"/>
    </row>
    <row r="23" spans="1:25" ht="39" customHeight="1" thickBot="1">
      <c r="A23" s="384" t="s">
        <v>327</v>
      </c>
      <c r="B23" s="385"/>
      <c r="C23" s="386"/>
      <c r="D23" s="387" t="s">
        <v>85</v>
      </c>
      <c r="E23" s="388"/>
      <c r="F23" s="389" t="s">
        <v>176</v>
      </c>
      <c r="G23" s="390"/>
      <c r="H23" s="391"/>
      <c r="I23" s="162"/>
      <c r="J23" s="238"/>
      <c r="K23" s="238"/>
      <c r="L23" s="238"/>
      <c r="M23" s="238"/>
      <c r="N23" s="239"/>
      <c r="O23" s="239"/>
      <c r="P23" s="239"/>
      <c r="Q23" s="240"/>
      <c r="R23" s="88"/>
      <c r="S23" s="89"/>
      <c r="T23" s="91"/>
      <c r="U23" s="92"/>
      <c r="V23" s="92"/>
      <c r="W23" s="92"/>
      <c r="X23" s="92"/>
      <c r="Y23" s="92"/>
    </row>
    <row r="24" spans="1:25" s="100" customFormat="1" ht="6.75" customHeight="1" thickBot="1">
      <c r="A24" s="87"/>
      <c r="B24" s="87"/>
      <c r="C24" s="87"/>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59" t="s">
        <v>374</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s>
  <phoneticPr fontId="3"/>
  <dataValidations count="10">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allowBlank="1" showInputMessage="1" showErrorMessage="1" prompt="入力は_x000a_西暦/月/日" sqref="D17:G17 L19:Q19 I17:Q17 N22:N23" xr:uid="{00000000-0002-0000-0100-000008000000}"/>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362</v>
      </c>
      <c r="B1" s="107"/>
      <c r="C1" s="107"/>
      <c r="D1" s="107"/>
      <c r="E1" s="107"/>
      <c r="F1" s="108"/>
      <c r="G1" s="107"/>
      <c r="H1" s="107"/>
      <c r="I1" s="107"/>
      <c r="J1" s="107"/>
      <c r="K1" s="107"/>
      <c r="L1" s="107"/>
      <c r="M1" s="109"/>
      <c r="N1" s="107"/>
      <c r="O1" s="107"/>
      <c r="P1" s="110"/>
      <c r="Q1" s="110"/>
    </row>
    <row r="2" spans="1:27" ht="14.25" thickBot="1">
      <c r="A2" s="107"/>
      <c r="B2" s="107"/>
      <c r="C2" s="107"/>
      <c r="D2" s="107"/>
      <c r="E2" s="110"/>
      <c r="F2" s="172" t="s">
        <v>0</v>
      </c>
      <c r="G2" s="469">
        <f>'様式-共1-Ⅰ（プラント）'!H2</f>
        <v>22090901</v>
      </c>
      <c r="H2" s="470"/>
      <c r="I2" s="470"/>
      <c r="J2" s="470"/>
      <c r="K2" s="470"/>
      <c r="L2" s="471"/>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589" t="s">
        <v>47</v>
      </c>
      <c r="B4" s="589"/>
      <c r="C4" s="589"/>
      <c r="D4" s="589"/>
      <c r="E4" s="589"/>
      <c r="F4" s="589"/>
      <c r="G4" s="589"/>
      <c r="H4" s="589"/>
      <c r="I4" s="589"/>
      <c r="J4" s="589"/>
      <c r="K4" s="589"/>
      <c r="L4" s="589"/>
      <c r="M4" s="589"/>
      <c r="N4" s="107"/>
      <c r="O4" s="107"/>
      <c r="P4" s="110"/>
      <c r="Q4" s="110" t="s">
        <v>164</v>
      </c>
    </row>
    <row r="5" spans="1:27" ht="18" customHeight="1" thickBot="1">
      <c r="A5" s="108"/>
      <c r="B5" s="14"/>
      <c r="C5" s="590" t="s">
        <v>101</v>
      </c>
      <c r="D5" s="591"/>
      <c r="E5" s="591"/>
      <c r="F5" s="591"/>
      <c r="G5" s="591"/>
      <c r="H5" s="591"/>
      <c r="I5" s="591"/>
      <c r="J5" s="591"/>
      <c r="K5" s="592"/>
      <c r="L5" s="14"/>
      <c r="M5" s="14"/>
      <c r="N5" s="107"/>
      <c r="O5" s="107"/>
      <c r="P5" s="110"/>
      <c r="Q5" s="110" t="s">
        <v>95</v>
      </c>
    </row>
    <row r="6" spans="1:27" ht="6" customHeight="1" thickBot="1">
      <c r="A6" s="108"/>
      <c r="B6" s="14"/>
      <c r="C6" s="108"/>
      <c r="D6" s="15"/>
      <c r="E6" s="15"/>
      <c r="F6" s="15"/>
      <c r="G6" s="15"/>
      <c r="H6" s="15"/>
      <c r="I6" s="15"/>
      <c r="J6" s="15"/>
      <c r="K6" s="15"/>
      <c r="L6" s="14"/>
      <c r="M6" s="14"/>
      <c r="N6" s="107"/>
      <c r="O6" s="107"/>
      <c r="P6" s="110"/>
      <c r="Q6" s="110" t="s">
        <v>131</v>
      </c>
    </row>
    <row r="7" spans="1:27" ht="27" customHeight="1" thickBot="1">
      <c r="A7" s="488" t="s">
        <v>102</v>
      </c>
      <c r="B7" s="489"/>
      <c r="C7" s="490"/>
      <c r="D7" s="173" t="s">
        <v>48</v>
      </c>
      <c r="E7" s="593"/>
      <c r="F7" s="522"/>
      <c r="G7" s="174"/>
      <c r="H7" s="175"/>
      <c r="I7" s="175"/>
      <c r="J7" s="175"/>
      <c r="K7" s="175"/>
      <c r="L7" s="175"/>
      <c r="M7" s="176"/>
      <c r="N7" s="107"/>
      <c r="O7" s="89"/>
      <c r="P7" s="110"/>
      <c r="Q7" s="110"/>
    </row>
    <row r="8" spans="1:27" ht="27" customHeight="1" thickBot="1">
      <c r="A8" s="491"/>
      <c r="B8" s="492"/>
      <c r="C8" s="493"/>
      <c r="D8" s="177" t="s">
        <v>49</v>
      </c>
      <c r="E8" s="526" t="s">
        <v>100</v>
      </c>
      <c r="F8" s="527"/>
      <c r="G8" s="178"/>
      <c r="H8" s="179"/>
      <c r="I8" s="179"/>
      <c r="J8" s="179"/>
      <c r="K8" s="179"/>
      <c r="L8" s="180"/>
      <c r="M8" s="181"/>
      <c r="N8" s="107"/>
      <c r="O8" s="89"/>
      <c r="P8" s="110"/>
      <c r="Q8" s="110"/>
    </row>
    <row r="9" spans="1:27" ht="27" customHeight="1" thickBot="1">
      <c r="A9" s="488" t="s">
        <v>103</v>
      </c>
      <c r="B9" s="489"/>
      <c r="C9" s="490"/>
      <c r="D9" s="173" t="s">
        <v>48</v>
      </c>
      <c r="E9" s="558"/>
      <c r="F9" s="559"/>
      <c r="G9" s="560" t="s">
        <v>228</v>
      </c>
      <c r="H9" s="561"/>
      <c r="I9" s="561"/>
      <c r="J9" s="561"/>
      <c r="K9" s="562"/>
      <c r="L9" s="563" t="s">
        <v>209</v>
      </c>
      <c r="M9" s="564"/>
      <c r="N9" s="107"/>
      <c r="O9" s="89"/>
      <c r="P9" s="110"/>
      <c r="Q9" s="110"/>
    </row>
    <row r="10" spans="1:27" ht="27" customHeight="1">
      <c r="A10" s="491"/>
      <c r="B10" s="492"/>
      <c r="C10" s="493"/>
      <c r="D10" s="182" t="s">
        <v>49</v>
      </c>
      <c r="E10" s="565" t="s">
        <v>74</v>
      </c>
      <c r="F10" s="566"/>
      <c r="G10" s="183" t="s">
        <v>75</v>
      </c>
      <c r="H10" s="183"/>
      <c r="I10" s="183"/>
      <c r="J10" s="183"/>
      <c r="K10" s="183"/>
      <c r="L10" s="183"/>
      <c r="M10" s="184"/>
      <c r="N10" s="107"/>
      <c r="O10" s="107"/>
      <c r="P10" s="110"/>
      <c r="Q10" s="110"/>
    </row>
    <row r="11" spans="1:27" ht="15" customHeight="1" thickBot="1">
      <c r="A11" s="185"/>
      <c r="B11" s="186"/>
      <c r="C11" s="186"/>
      <c r="D11" s="187"/>
      <c r="E11" s="187"/>
      <c r="F11" s="187"/>
      <c r="G11" s="180"/>
      <c r="H11" s="180"/>
      <c r="I11" s="180"/>
      <c r="J11" s="180"/>
      <c r="K11" s="180"/>
      <c r="L11" s="180"/>
      <c r="M11" s="188"/>
      <c r="N11" s="107"/>
      <c r="O11" s="107"/>
      <c r="P11" s="110"/>
      <c r="Q11" s="110"/>
    </row>
    <row r="12" spans="1:27" ht="27" customHeight="1" thickBot="1">
      <c r="A12" s="567" t="s">
        <v>319</v>
      </c>
      <c r="B12" s="568"/>
      <c r="C12" s="189" t="s">
        <v>50</v>
      </c>
      <c r="D12" s="190" t="s">
        <v>24</v>
      </c>
      <c r="E12" s="526" t="s">
        <v>92</v>
      </c>
      <c r="F12" s="527"/>
      <c r="G12" s="174"/>
      <c r="H12" s="175"/>
      <c r="I12" s="175"/>
      <c r="J12" s="175"/>
      <c r="K12" s="175"/>
      <c r="L12" s="175"/>
      <c r="M12" s="176"/>
      <c r="N12" s="107"/>
      <c r="O12" s="89"/>
      <c r="P12" s="110"/>
      <c r="Q12" s="110"/>
    </row>
    <row r="13" spans="1:27" ht="36" customHeight="1" thickBot="1">
      <c r="A13" s="569"/>
      <c r="B13" s="570"/>
      <c r="C13" s="191" t="s">
        <v>51</v>
      </c>
      <c r="D13" s="573" t="s">
        <v>26</v>
      </c>
      <c r="E13" s="492"/>
      <c r="F13" s="574"/>
      <c r="G13" s="575"/>
      <c r="H13" s="192" t="s">
        <v>172</v>
      </c>
      <c r="I13" s="576"/>
      <c r="J13" s="577"/>
      <c r="K13" s="577"/>
      <c r="L13" s="577"/>
      <c r="M13" s="578"/>
      <c r="N13" s="107"/>
      <c r="O13" s="107"/>
      <c r="P13" s="110"/>
      <c r="Q13" s="110"/>
    </row>
    <row r="14" spans="1:27" ht="18" customHeight="1" thickBot="1">
      <c r="A14" s="569"/>
      <c r="B14" s="570"/>
      <c r="C14" s="579" t="s">
        <v>71</v>
      </c>
      <c r="D14" s="580"/>
      <c r="E14" s="580"/>
      <c r="F14" s="580"/>
      <c r="G14" s="580"/>
      <c r="H14" s="580"/>
      <c r="I14" s="580"/>
      <c r="J14" s="580"/>
      <c r="K14" s="580"/>
      <c r="L14" s="580"/>
      <c r="M14" s="581"/>
      <c r="N14" s="107"/>
      <c r="O14" s="107"/>
      <c r="P14" s="110"/>
      <c r="Q14" s="110"/>
    </row>
    <row r="15" spans="1:27" ht="18" customHeight="1" thickBot="1">
      <c r="A15" s="569"/>
      <c r="B15" s="570"/>
      <c r="C15" s="193" t="s">
        <v>175</v>
      </c>
      <c r="D15" s="582"/>
      <c r="E15" s="583"/>
      <c r="F15" s="584"/>
      <c r="G15" s="194"/>
      <c r="H15" s="195"/>
      <c r="I15" s="195"/>
      <c r="J15" s="195"/>
      <c r="K15" s="195"/>
      <c r="L15" s="195"/>
      <c r="M15" s="196"/>
      <c r="N15" s="107"/>
      <c r="O15" s="107"/>
      <c r="P15" s="110"/>
      <c r="Q15" s="110"/>
    </row>
    <row r="16" spans="1:27" ht="18" customHeight="1" thickBot="1">
      <c r="A16" s="569"/>
      <c r="B16" s="570"/>
      <c r="C16" s="197" t="s">
        <v>177</v>
      </c>
      <c r="D16" s="582"/>
      <c r="E16" s="583"/>
      <c r="F16" s="583"/>
      <c r="G16" s="583"/>
      <c r="H16" s="583"/>
      <c r="I16" s="583"/>
      <c r="J16" s="583"/>
      <c r="K16" s="583"/>
      <c r="L16" s="583"/>
      <c r="M16" s="584"/>
      <c r="N16" s="107"/>
      <c r="O16" s="107"/>
      <c r="P16" s="110"/>
      <c r="Q16" s="110"/>
    </row>
    <row r="17" spans="1:17" ht="27" customHeight="1" thickBot="1">
      <c r="A17" s="569"/>
      <c r="B17" s="570"/>
      <c r="C17" s="197" t="s">
        <v>222</v>
      </c>
      <c r="D17" s="585">
        <v>0</v>
      </c>
      <c r="E17" s="586"/>
      <c r="F17" s="198"/>
      <c r="G17" s="587"/>
      <c r="H17" s="587"/>
      <c r="I17" s="587"/>
      <c r="J17" s="587"/>
      <c r="K17" s="587"/>
      <c r="L17" s="587"/>
      <c r="M17" s="588"/>
      <c r="N17" s="107"/>
      <c r="O17" s="107"/>
      <c r="P17" s="110"/>
      <c r="Q17" s="110"/>
    </row>
    <row r="18" spans="1:17" ht="18" customHeight="1" thickBot="1">
      <c r="A18" s="569"/>
      <c r="B18" s="570"/>
      <c r="C18" s="193" t="s">
        <v>156</v>
      </c>
      <c r="D18" s="555"/>
      <c r="E18" s="556"/>
      <c r="F18" s="556"/>
      <c r="G18" s="556"/>
      <c r="H18" s="556"/>
      <c r="I18" s="556"/>
      <c r="J18" s="556"/>
      <c r="K18" s="556"/>
      <c r="L18" s="556"/>
      <c r="M18" s="557"/>
      <c r="N18" s="107"/>
      <c r="O18" s="107"/>
      <c r="P18" s="110"/>
      <c r="Q18" s="110"/>
    </row>
    <row r="19" spans="1:17" ht="46.5" customHeight="1" thickBot="1">
      <c r="A19" s="569"/>
      <c r="B19" s="570"/>
      <c r="C19" s="193" t="s">
        <v>178</v>
      </c>
      <c r="D19" s="552"/>
      <c r="E19" s="553"/>
      <c r="F19" s="553"/>
      <c r="G19" s="553"/>
      <c r="H19" s="553"/>
      <c r="I19" s="553"/>
      <c r="J19" s="553"/>
      <c r="K19" s="553"/>
      <c r="L19" s="553"/>
      <c r="M19" s="554"/>
      <c r="N19" s="107"/>
      <c r="O19" s="107"/>
      <c r="P19" s="110"/>
      <c r="Q19" s="110"/>
    </row>
    <row r="20" spans="1:17" ht="18" customHeight="1" thickBot="1">
      <c r="A20" s="569"/>
      <c r="B20" s="570"/>
      <c r="C20" s="193" t="s">
        <v>157</v>
      </c>
      <c r="D20" s="551"/>
      <c r="E20" s="549"/>
      <c r="F20" s="199" t="s">
        <v>81</v>
      </c>
      <c r="G20" s="549"/>
      <c r="H20" s="549"/>
      <c r="I20" s="549"/>
      <c r="J20" s="549"/>
      <c r="K20" s="549"/>
      <c r="L20" s="549"/>
      <c r="M20" s="550"/>
      <c r="N20" s="107"/>
      <c r="O20" s="107"/>
      <c r="P20" s="110"/>
      <c r="Q20" s="110"/>
    </row>
    <row r="21" spans="1:17" ht="18" customHeight="1" thickBot="1">
      <c r="A21" s="569"/>
      <c r="B21" s="570"/>
      <c r="C21" s="193" t="s">
        <v>89</v>
      </c>
      <c r="D21" s="523"/>
      <c r="E21" s="524"/>
      <c r="F21" s="524"/>
      <c r="G21" s="524"/>
      <c r="H21" s="524"/>
      <c r="I21" s="524"/>
      <c r="J21" s="524"/>
      <c r="K21" s="524"/>
      <c r="L21" s="524"/>
      <c r="M21" s="525"/>
      <c r="N21" s="112"/>
      <c r="O21" s="112"/>
      <c r="P21" s="107"/>
      <c r="Q21" s="107"/>
    </row>
    <row r="22" spans="1:17" ht="18" customHeight="1" thickBot="1">
      <c r="A22" s="569"/>
      <c r="B22" s="570"/>
      <c r="C22" s="193" t="s">
        <v>158</v>
      </c>
      <c r="D22" s="551"/>
      <c r="E22" s="549"/>
      <c r="F22" s="199" t="s">
        <v>81</v>
      </c>
      <c r="G22" s="549"/>
      <c r="H22" s="549"/>
      <c r="I22" s="549"/>
      <c r="J22" s="549"/>
      <c r="K22" s="549"/>
      <c r="L22" s="549"/>
      <c r="M22" s="550"/>
      <c r="N22" s="113"/>
      <c r="O22" s="113"/>
      <c r="P22" s="107"/>
      <c r="Q22" s="107"/>
    </row>
    <row r="23" spans="1:17" ht="18" customHeight="1" thickBot="1">
      <c r="A23" s="569"/>
      <c r="B23" s="570"/>
      <c r="C23" s="193" t="s">
        <v>53</v>
      </c>
      <c r="D23" s="526" t="s">
        <v>100</v>
      </c>
      <c r="E23" s="527"/>
      <c r="F23" s="540" t="s">
        <v>179</v>
      </c>
      <c r="G23" s="540"/>
      <c r="H23" s="540"/>
      <c r="I23" s="540"/>
      <c r="J23" s="540"/>
      <c r="K23" s="540"/>
      <c r="L23" s="540"/>
      <c r="M23" s="200"/>
      <c r="N23" s="113"/>
      <c r="O23" s="113"/>
      <c r="P23" s="107"/>
      <c r="Q23" s="107"/>
    </row>
    <row r="24" spans="1:17" ht="18" customHeight="1" thickBot="1">
      <c r="A24" s="571"/>
      <c r="B24" s="572"/>
      <c r="C24" s="201" t="s">
        <v>54</v>
      </c>
      <c r="D24" s="202" t="s">
        <v>55</v>
      </c>
      <c r="E24" s="541"/>
      <c r="F24" s="542"/>
      <c r="G24" s="203"/>
      <c r="H24" s="204"/>
      <c r="I24" s="205"/>
      <c r="J24" s="205"/>
      <c r="K24" s="205"/>
      <c r="L24" s="205"/>
      <c r="M24" s="206" t="s">
        <v>180</v>
      </c>
      <c r="N24" s="114"/>
      <c r="O24" s="115"/>
      <c r="P24" s="115"/>
      <c r="Q24" s="110"/>
    </row>
    <row r="25" spans="1:17" ht="18" customHeight="1" thickBot="1">
      <c r="A25" s="503" t="s">
        <v>320</v>
      </c>
      <c r="B25" s="504"/>
      <c r="C25" s="531"/>
      <c r="D25" s="207" t="s">
        <v>56</v>
      </c>
      <c r="E25" s="208" t="s">
        <v>92</v>
      </c>
      <c r="F25" s="543" t="s">
        <v>181</v>
      </c>
      <c r="G25" s="544"/>
      <c r="H25" s="544"/>
      <c r="I25" s="526" t="s">
        <v>100</v>
      </c>
      <c r="J25" s="545"/>
      <c r="K25" s="545"/>
      <c r="L25" s="545"/>
      <c r="M25" s="527"/>
      <c r="N25" s="116"/>
      <c r="O25" s="89"/>
      <c r="P25" s="110"/>
      <c r="Q25" s="110"/>
    </row>
    <row r="26" spans="1:17" ht="18" customHeight="1" thickBot="1">
      <c r="A26" s="505"/>
      <c r="B26" s="506"/>
      <c r="C26" s="532"/>
      <c r="D26" s="209" t="s">
        <v>70</v>
      </c>
      <c r="E26" s="210" t="s">
        <v>93</v>
      </c>
      <c r="F26" s="211" t="s">
        <v>104</v>
      </c>
      <c r="G26" s="212"/>
      <c r="H26" s="188"/>
      <c r="I26" s="188"/>
      <c r="J26" s="188"/>
      <c r="K26" s="188"/>
      <c r="L26" s="188"/>
      <c r="M26" s="213"/>
      <c r="N26" s="117"/>
      <c r="O26" s="117"/>
      <c r="P26" s="110"/>
      <c r="Q26" s="110" t="s">
        <v>194</v>
      </c>
    </row>
    <row r="27" spans="1:17" ht="36" customHeight="1" thickBot="1">
      <c r="A27" s="505"/>
      <c r="B27" s="506"/>
      <c r="C27" s="532"/>
      <c r="D27" s="214" t="s">
        <v>128</v>
      </c>
      <c r="E27" s="215" t="s">
        <v>91</v>
      </c>
      <c r="F27" s="546"/>
      <c r="G27" s="547"/>
      <c r="H27" s="547"/>
      <c r="I27" s="547"/>
      <c r="J27" s="547"/>
      <c r="K27" s="547"/>
      <c r="L27" s="547"/>
      <c r="M27" s="548"/>
      <c r="N27" s="114"/>
      <c r="O27" s="115"/>
      <c r="P27" s="115"/>
      <c r="Q27" s="110" t="s">
        <v>195</v>
      </c>
    </row>
    <row r="28" spans="1:17" s="119" customFormat="1" ht="18" customHeight="1" thickBot="1">
      <c r="A28" s="505"/>
      <c r="B28" s="506"/>
      <c r="C28" s="532"/>
      <c r="D28" s="193" t="s">
        <v>89</v>
      </c>
      <c r="E28" s="523"/>
      <c r="F28" s="524"/>
      <c r="G28" s="524"/>
      <c r="H28" s="524"/>
      <c r="I28" s="524"/>
      <c r="J28" s="524"/>
      <c r="K28" s="524"/>
      <c r="L28" s="524"/>
      <c r="M28" s="525"/>
      <c r="N28" s="118"/>
      <c r="O28" s="118"/>
      <c r="Q28" s="110" t="s">
        <v>226</v>
      </c>
    </row>
    <row r="29" spans="1:17" s="119" customFormat="1" ht="18" customHeight="1" thickBot="1">
      <c r="A29" s="507"/>
      <c r="B29" s="508"/>
      <c r="C29" s="533"/>
      <c r="D29" s="216" t="s">
        <v>52</v>
      </c>
      <c r="E29" s="551"/>
      <c r="F29" s="549"/>
      <c r="G29" s="217" t="s">
        <v>263</v>
      </c>
      <c r="H29" s="549"/>
      <c r="I29" s="549"/>
      <c r="J29" s="549"/>
      <c r="K29" s="549"/>
      <c r="L29" s="549"/>
      <c r="M29" s="550"/>
      <c r="N29" s="118"/>
      <c r="O29" s="118"/>
      <c r="Q29" s="110" t="s">
        <v>346</v>
      </c>
    </row>
    <row r="30" spans="1:17" ht="18" customHeight="1" thickBot="1">
      <c r="A30" s="503" t="s">
        <v>377</v>
      </c>
      <c r="B30" s="504"/>
      <c r="C30" s="531"/>
      <c r="D30" s="261" t="s">
        <v>379</v>
      </c>
      <c r="E30" s="208" t="s">
        <v>105</v>
      </c>
      <c r="F30" s="534"/>
      <c r="G30" s="535"/>
      <c r="H30" s="219"/>
      <c r="I30" s="219"/>
      <c r="J30" s="219"/>
      <c r="K30" s="536" t="s">
        <v>378</v>
      </c>
      <c r="L30" s="537"/>
      <c r="M30" s="538"/>
      <c r="N30" s="116"/>
      <c r="O30" s="89"/>
      <c r="P30" s="110"/>
      <c r="Q30" s="110" t="s">
        <v>287</v>
      </c>
    </row>
    <row r="31" spans="1:17" ht="33" customHeight="1" thickBot="1">
      <c r="A31" s="505"/>
      <c r="B31" s="506"/>
      <c r="C31" s="532"/>
      <c r="D31" s="262" t="s">
        <v>380</v>
      </c>
      <c r="E31" s="515"/>
      <c r="F31" s="516"/>
      <c r="G31" s="516"/>
      <c r="H31" s="516"/>
      <c r="I31" s="516"/>
      <c r="J31" s="516"/>
      <c r="K31" s="517"/>
      <c r="L31" s="518"/>
      <c r="M31" s="519"/>
      <c r="N31" s="107"/>
      <c r="O31" s="107"/>
      <c r="P31" s="110"/>
      <c r="Q31" s="110" t="s">
        <v>355</v>
      </c>
    </row>
    <row r="32" spans="1:17" ht="33" customHeight="1" thickBot="1">
      <c r="A32" s="507"/>
      <c r="B32" s="508"/>
      <c r="C32" s="533"/>
      <c r="D32" s="262" t="s">
        <v>381</v>
      </c>
      <c r="E32" s="515"/>
      <c r="F32" s="516"/>
      <c r="G32" s="516"/>
      <c r="H32" s="516"/>
      <c r="I32" s="516"/>
      <c r="J32" s="539"/>
      <c r="K32" s="517"/>
      <c r="L32" s="518"/>
      <c r="M32" s="519"/>
      <c r="N32" s="107"/>
      <c r="O32" s="107"/>
      <c r="P32" s="110"/>
      <c r="Q32" s="110"/>
    </row>
    <row r="33" spans="1:17" ht="18" customHeight="1" thickBot="1">
      <c r="A33" s="503" t="s">
        <v>321</v>
      </c>
      <c r="B33" s="504"/>
      <c r="C33" s="504"/>
      <c r="D33" s="218" t="s">
        <v>29</v>
      </c>
      <c r="E33" s="221" t="s">
        <v>92</v>
      </c>
      <c r="F33" s="509"/>
      <c r="G33" s="510"/>
      <c r="H33" s="510"/>
      <c r="I33" s="510"/>
      <c r="J33" s="511"/>
      <c r="K33" s="512" t="s">
        <v>30</v>
      </c>
      <c r="L33" s="513"/>
      <c r="M33" s="514"/>
      <c r="N33" s="107"/>
      <c r="O33" s="89"/>
      <c r="P33" s="110"/>
      <c r="Q33" s="110" t="s">
        <v>339</v>
      </c>
    </row>
    <row r="34" spans="1:17" ht="24" customHeight="1" thickBot="1">
      <c r="A34" s="505"/>
      <c r="B34" s="506"/>
      <c r="C34" s="506"/>
      <c r="D34" s="220" t="s">
        <v>146</v>
      </c>
      <c r="E34" s="515"/>
      <c r="F34" s="516"/>
      <c r="G34" s="516"/>
      <c r="H34" s="516"/>
      <c r="I34" s="516"/>
      <c r="J34" s="516"/>
      <c r="K34" s="517"/>
      <c r="L34" s="518"/>
      <c r="M34" s="519"/>
      <c r="N34" s="107"/>
      <c r="O34" s="107"/>
      <c r="Q34" s="110" t="s">
        <v>340</v>
      </c>
    </row>
    <row r="35" spans="1:17" s="119" customFormat="1" ht="18" customHeight="1" thickBot="1">
      <c r="A35" s="505"/>
      <c r="B35" s="506"/>
      <c r="C35" s="506"/>
      <c r="D35" s="216" t="s">
        <v>72</v>
      </c>
      <c r="E35" s="520" t="s">
        <v>262</v>
      </c>
      <c r="F35" s="521"/>
      <c r="G35" s="521"/>
      <c r="H35" s="521"/>
      <c r="I35" s="521"/>
      <c r="J35" s="521"/>
      <c r="K35" s="521"/>
      <c r="L35" s="521"/>
      <c r="M35" s="522"/>
      <c r="N35" s="118"/>
      <c r="O35" s="118"/>
      <c r="Q35" s="119" t="s">
        <v>341</v>
      </c>
    </row>
    <row r="36" spans="1:17" s="119" customFormat="1" ht="18" customHeight="1" thickBot="1">
      <c r="A36" s="505"/>
      <c r="B36" s="506"/>
      <c r="C36" s="506"/>
      <c r="D36" s="193" t="s">
        <v>89</v>
      </c>
      <c r="E36" s="523"/>
      <c r="F36" s="524"/>
      <c r="G36" s="524"/>
      <c r="H36" s="524"/>
      <c r="I36" s="524"/>
      <c r="J36" s="524"/>
      <c r="K36" s="524"/>
      <c r="L36" s="524"/>
      <c r="M36" s="525"/>
      <c r="N36" s="118"/>
      <c r="O36" s="118"/>
      <c r="Q36" s="119" t="s">
        <v>342</v>
      </c>
    </row>
    <row r="37" spans="1:17" s="119" customFormat="1" ht="18" customHeight="1" thickBot="1">
      <c r="A37" s="505"/>
      <c r="B37" s="506"/>
      <c r="C37" s="506"/>
      <c r="D37" s="216" t="s">
        <v>52</v>
      </c>
      <c r="E37" s="520" t="s">
        <v>261</v>
      </c>
      <c r="F37" s="521"/>
      <c r="G37" s="521"/>
      <c r="H37" s="521"/>
      <c r="I37" s="521"/>
      <c r="J37" s="521"/>
      <c r="K37" s="521"/>
      <c r="L37" s="521"/>
      <c r="M37" s="522"/>
      <c r="N37" s="118"/>
      <c r="O37" s="118"/>
      <c r="Q37" s="119" t="s">
        <v>343</v>
      </c>
    </row>
    <row r="38" spans="1:17" s="119" customFormat="1" ht="24" customHeight="1" thickBot="1">
      <c r="A38" s="507"/>
      <c r="B38" s="508"/>
      <c r="C38" s="508"/>
      <c r="D38" s="222" t="s">
        <v>53</v>
      </c>
      <c r="E38" s="526" t="s">
        <v>100</v>
      </c>
      <c r="F38" s="527"/>
      <c r="G38" s="528" t="s">
        <v>73</v>
      </c>
      <c r="H38" s="529"/>
      <c r="I38" s="529"/>
      <c r="J38" s="529"/>
      <c r="K38" s="529"/>
      <c r="L38" s="529"/>
      <c r="M38" s="530"/>
      <c r="N38" s="118"/>
      <c r="O38" s="118"/>
      <c r="Q38" s="119" t="s">
        <v>344</v>
      </c>
    </row>
    <row r="39" spans="1:17" ht="24" customHeight="1" thickBot="1">
      <c r="A39" s="488" t="s">
        <v>322</v>
      </c>
      <c r="B39" s="489"/>
      <c r="C39" s="490"/>
      <c r="D39" s="172" t="s">
        <v>147</v>
      </c>
      <c r="E39" s="494" t="s">
        <v>105</v>
      </c>
      <c r="F39" s="495"/>
      <c r="G39" s="496"/>
      <c r="H39" s="497"/>
      <c r="I39" s="497"/>
      <c r="J39" s="497"/>
      <c r="K39" s="497"/>
      <c r="L39" s="497"/>
      <c r="M39" s="498"/>
      <c r="N39" s="107"/>
      <c r="O39" s="89"/>
      <c r="Q39" s="110" t="s">
        <v>345</v>
      </c>
    </row>
    <row r="40" spans="1:17" s="121" customFormat="1" ht="21" customHeight="1" thickBot="1">
      <c r="A40" s="491"/>
      <c r="B40" s="492"/>
      <c r="C40" s="493"/>
      <c r="D40" s="223" t="s">
        <v>57</v>
      </c>
      <c r="E40" s="499" t="s">
        <v>106</v>
      </c>
      <c r="F40" s="500"/>
      <c r="G40" s="500"/>
      <c r="H40" s="500"/>
      <c r="I40" s="500"/>
      <c r="J40" s="500"/>
      <c r="K40" s="500"/>
      <c r="L40" s="500"/>
      <c r="M40" s="501"/>
      <c r="N40" s="120"/>
      <c r="O40" s="120"/>
    </row>
    <row r="41" spans="1:17" ht="7.5" customHeight="1" thickBot="1">
      <c r="A41" s="224"/>
      <c r="B41" s="224"/>
      <c r="C41" s="144"/>
      <c r="D41" s="144"/>
      <c r="E41" s="144"/>
      <c r="F41" s="124"/>
      <c r="G41" s="144"/>
      <c r="H41" s="144"/>
      <c r="I41" s="144"/>
      <c r="J41" s="144"/>
      <c r="K41" s="144"/>
      <c r="L41" s="144"/>
      <c r="M41" s="144"/>
      <c r="N41" s="110"/>
      <c r="O41" s="110"/>
    </row>
    <row r="42" spans="1:17" ht="14.25" thickBot="1">
      <c r="A42" s="242" t="s">
        <v>41</v>
      </c>
      <c r="B42" s="123"/>
      <c r="C42" s="144" t="s">
        <v>42</v>
      </c>
      <c r="D42" s="144"/>
      <c r="E42" s="144"/>
      <c r="F42" s="124"/>
      <c r="G42" s="144"/>
      <c r="H42" s="144"/>
      <c r="I42" s="144"/>
      <c r="J42" s="144"/>
      <c r="K42" s="144"/>
      <c r="L42" s="144"/>
      <c r="M42" s="144"/>
      <c r="N42" s="110"/>
      <c r="O42" s="110"/>
    </row>
    <row r="43" spans="1:17" ht="14.25" thickBot="1">
      <c r="A43" s="242"/>
      <c r="B43" s="125"/>
      <c r="C43" s="144" t="s">
        <v>58</v>
      </c>
      <c r="D43" s="144"/>
      <c r="E43" s="144"/>
      <c r="F43" s="124"/>
      <c r="G43" s="144"/>
      <c r="H43" s="144"/>
      <c r="I43" s="144"/>
      <c r="J43" s="144"/>
      <c r="K43" s="144"/>
      <c r="L43" s="144"/>
      <c r="M43" s="144"/>
      <c r="N43" s="110"/>
      <c r="O43" s="110"/>
    </row>
    <row r="44" spans="1:17">
      <c r="A44" s="244" t="s">
        <v>44</v>
      </c>
      <c r="B44" s="502" t="s">
        <v>376</v>
      </c>
      <c r="C44" s="502"/>
      <c r="D44" s="502"/>
      <c r="E44" s="502"/>
      <c r="F44" s="502"/>
      <c r="G44" s="502"/>
      <c r="H44" s="502"/>
      <c r="I44" s="502"/>
      <c r="J44" s="502"/>
      <c r="K44" s="502"/>
      <c r="L44" s="502"/>
      <c r="M44" s="502"/>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2"/>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H29:M29"/>
    <mergeCell ref="E29:F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allowBlank="1" showInputMessage="1" showErrorMessage="1" sqref="I25:M25 D23:E23 E38:F38"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allowBlank="1" showInputMessage="1" showErrorMessage="1" sqref="L9:M9" xr:uid="{00000000-0002-0000-0200-000006000000}">
      <formula1>"あり,なし"</formula1>
    </dataValidation>
    <dataValidation allowBlank="1" showErrorMessage="1" sqref="E10:F10" xr:uid="{00000000-0002-0000-0200-000007000000}"/>
    <dataValidation type="list"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allowBlank="1" showErrorMessage="1" sqref="E12:F12" xr:uid="{00000000-0002-0000-0200-00000A000000}">
      <formula1>$Q$5:$Q$6</formula1>
    </dataValidation>
    <dataValidation type="list" allowBlank="1" showInputMessage="1" showErrorMessage="1" sqref="E30" xr:uid="{00000000-0002-0000-0200-00000B000000}">
      <formula1>"複数あり,あり,,なし"</formula1>
    </dataValidation>
    <dataValidation type="list"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40:M40" xr:uid="{00000000-0002-0000-0200-00000E000000}">
      <formula1>$Q$33:$Q$39</formula1>
    </dataValidation>
    <dataValidation type="list" allowBlank="1" showInputMessage="1" showErrorMessage="1" sqref="E39:F39" xr:uid="{00000000-0002-0000-0200-00000F000000}">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12.75" customHeight="1" thickBot="1">
      <c r="A1" s="148" t="s">
        <v>363</v>
      </c>
      <c r="B1" s="88"/>
      <c r="C1" s="88"/>
      <c r="D1" s="88"/>
      <c r="E1" s="88"/>
      <c r="F1" s="88"/>
      <c r="G1" s="89"/>
      <c r="H1" s="88"/>
      <c r="I1" s="88"/>
      <c r="J1" s="88"/>
      <c r="K1" s="88"/>
      <c r="L1" s="88"/>
      <c r="M1" s="88"/>
      <c r="N1" s="88"/>
      <c r="O1" s="88"/>
      <c r="P1" s="88"/>
      <c r="Q1" s="90"/>
      <c r="R1" s="88"/>
      <c r="S1" s="88"/>
    </row>
    <row r="2" spans="1:21" ht="12.75" customHeight="1" thickBot="1">
      <c r="C2" s="88"/>
      <c r="D2" s="88"/>
      <c r="E2" s="88"/>
      <c r="H2" s="467" t="s">
        <v>0</v>
      </c>
      <c r="I2" s="468"/>
      <c r="J2" s="332">
        <f>'様式-共1-Ⅰ（プラント）'!H2</f>
        <v>22090901</v>
      </c>
      <c r="K2" s="333"/>
      <c r="L2" s="333"/>
      <c r="M2" s="333"/>
      <c r="N2" s="333"/>
      <c r="O2" s="333"/>
      <c r="P2" s="334"/>
      <c r="Q2" s="94"/>
      <c r="R2" s="88"/>
      <c r="S2" s="88"/>
    </row>
    <row r="3" spans="1:21" ht="15.75" customHeight="1" thickBot="1">
      <c r="A3" s="472" t="s">
        <v>88</v>
      </c>
      <c r="B3" s="472"/>
      <c r="C3" s="472"/>
      <c r="D3" s="472"/>
      <c r="E3" s="472"/>
      <c r="F3" s="472"/>
      <c r="G3" s="472"/>
      <c r="H3" s="472"/>
      <c r="I3" s="472"/>
      <c r="J3" s="472"/>
      <c r="K3" s="472"/>
      <c r="L3" s="472"/>
      <c r="M3" s="472"/>
      <c r="N3" s="472"/>
      <c r="O3" s="472"/>
      <c r="P3" s="472"/>
      <c r="Q3" s="472"/>
      <c r="R3" s="88"/>
      <c r="S3" s="88"/>
    </row>
    <row r="4" spans="1:21" ht="17.100000000000001" customHeight="1" thickBot="1">
      <c r="A4" s="395" t="s">
        <v>286</v>
      </c>
      <c r="B4" s="396"/>
      <c r="C4" s="759"/>
      <c r="D4" s="387" t="s">
        <v>37</v>
      </c>
      <c r="E4" s="388"/>
      <c r="F4" s="389" t="s">
        <v>105</v>
      </c>
      <c r="G4" s="390"/>
      <c r="H4" s="391"/>
      <c r="I4" s="766"/>
      <c r="J4" s="767"/>
      <c r="K4" s="767"/>
      <c r="L4" s="767"/>
      <c r="M4" s="767"/>
      <c r="N4" s="767"/>
      <c r="O4" s="767"/>
      <c r="P4" s="767"/>
      <c r="Q4" s="768"/>
      <c r="R4" s="88"/>
      <c r="S4" s="89"/>
    </row>
    <row r="5" spans="1:21" ht="11.25" customHeight="1" thickBot="1">
      <c r="A5" s="638"/>
      <c r="B5" s="639"/>
      <c r="C5" s="760"/>
      <c r="D5" s="769" t="s">
        <v>38</v>
      </c>
      <c r="E5" s="770"/>
      <c r="F5" s="771" t="s">
        <v>107</v>
      </c>
      <c r="G5" s="772"/>
      <c r="H5" s="775"/>
      <c r="I5" s="776"/>
      <c r="J5" s="776"/>
      <c r="K5" s="776"/>
      <c r="L5" s="776"/>
      <c r="M5" s="776"/>
      <c r="N5" s="776"/>
      <c r="O5" s="776"/>
      <c r="P5" s="776"/>
      <c r="Q5" s="777"/>
      <c r="R5" s="88"/>
      <c r="S5" s="88"/>
      <c r="U5" s="100" t="s">
        <v>227</v>
      </c>
    </row>
    <row r="6" spans="1:21" ht="11.25" customHeight="1" thickBot="1">
      <c r="A6" s="638"/>
      <c r="B6" s="639"/>
      <c r="C6" s="760"/>
      <c r="D6" s="779"/>
      <c r="E6" s="780"/>
      <c r="F6" s="773"/>
      <c r="G6" s="774"/>
      <c r="H6" s="778"/>
      <c r="I6" s="776"/>
      <c r="J6" s="776"/>
      <c r="K6" s="776"/>
      <c r="L6" s="776"/>
      <c r="M6" s="776"/>
      <c r="N6" s="776"/>
      <c r="O6" s="776"/>
      <c r="P6" s="776"/>
      <c r="Q6" s="777"/>
      <c r="R6" s="88"/>
      <c r="S6" s="88"/>
      <c r="U6" s="100" t="s">
        <v>287</v>
      </c>
    </row>
    <row r="7" spans="1:21" ht="11.25" customHeight="1" thickBot="1">
      <c r="A7" s="761"/>
      <c r="B7" s="762"/>
      <c r="C7" s="760"/>
      <c r="D7" s="769" t="s">
        <v>39</v>
      </c>
      <c r="E7" s="770"/>
      <c r="F7" s="771" t="s">
        <v>107</v>
      </c>
      <c r="G7" s="772"/>
      <c r="H7" s="775"/>
      <c r="I7" s="776"/>
      <c r="J7" s="776"/>
      <c r="K7" s="776"/>
      <c r="L7" s="776"/>
      <c r="M7" s="776"/>
      <c r="N7" s="776"/>
      <c r="O7" s="776"/>
      <c r="P7" s="776"/>
      <c r="Q7" s="777"/>
      <c r="R7" s="88"/>
      <c r="S7" s="88"/>
      <c r="U7" s="100" t="s">
        <v>355</v>
      </c>
    </row>
    <row r="8" spans="1:21" ht="11.25" customHeight="1" thickBot="1">
      <c r="A8" s="763"/>
      <c r="B8" s="764"/>
      <c r="C8" s="765"/>
      <c r="D8" s="781"/>
      <c r="E8" s="782"/>
      <c r="F8" s="773"/>
      <c r="G8" s="774"/>
      <c r="H8" s="778"/>
      <c r="I8" s="776"/>
      <c r="J8" s="776"/>
      <c r="K8" s="776"/>
      <c r="L8" s="776"/>
      <c r="M8" s="776"/>
      <c r="N8" s="776"/>
      <c r="O8" s="776"/>
      <c r="P8" s="776"/>
      <c r="Q8" s="777"/>
      <c r="R8" s="88"/>
      <c r="S8" s="88"/>
    </row>
    <row r="9" spans="1:21" ht="24.95" customHeight="1" thickBot="1">
      <c r="A9" s="473" t="s">
        <v>288</v>
      </c>
      <c r="B9" s="474"/>
      <c r="C9" s="475"/>
      <c r="D9" s="741" t="s">
        <v>160</v>
      </c>
      <c r="E9" s="245" t="s">
        <v>196</v>
      </c>
      <c r="F9" s="749" t="s">
        <v>105</v>
      </c>
      <c r="G9" s="750"/>
      <c r="H9" s="750"/>
      <c r="I9" s="750"/>
      <c r="J9" s="751"/>
      <c r="K9" s="752" t="s">
        <v>197</v>
      </c>
      <c r="L9" s="753"/>
      <c r="M9" s="753"/>
      <c r="N9" s="753"/>
      <c r="O9" s="753"/>
      <c r="P9" s="753"/>
      <c r="Q9" s="754"/>
      <c r="R9" s="88"/>
      <c r="S9" s="89"/>
      <c r="U9" s="149" t="s">
        <v>183</v>
      </c>
    </row>
    <row r="10" spans="1:21" ht="17.100000000000001" customHeight="1" thickBot="1">
      <c r="A10" s="476"/>
      <c r="B10" s="477"/>
      <c r="C10" s="478"/>
      <c r="D10" s="742"/>
      <c r="E10" s="246" t="s">
        <v>184</v>
      </c>
      <c r="F10" s="755"/>
      <c r="G10" s="756"/>
      <c r="H10" s="756"/>
      <c r="I10" s="756"/>
      <c r="J10" s="756"/>
      <c r="K10" s="756"/>
      <c r="L10" s="756"/>
      <c r="M10" s="756"/>
      <c r="N10" s="756"/>
      <c r="O10" s="756"/>
      <c r="P10" s="756"/>
      <c r="Q10" s="757"/>
      <c r="R10" s="88"/>
      <c r="S10" s="88"/>
      <c r="U10" s="100" t="s">
        <v>185</v>
      </c>
    </row>
    <row r="11" spans="1:21" ht="17.100000000000001" customHeight="1" thickBot="1">
      <c r="A11" s="476"/>
      <c r="B11" s="477"/>
      <c r="C11" s="478"/>
      <c r="D11" s="742"/>
      <c r="E11" s="150" t="s">
        <v>186</v>
      </c>
      <c r="F11" s="743" t="s">
        <v>108</v>
      </c>
      <c r="G11" s="747"/>
      <c r="H11" s="747"/>
      <c r="I11" s="747"/>
      <c r="J11" s="747"/>
      <c r="K11" s="747"/>
      <c r="L11" s="747"/>
      <c r="M11" s="747"/>
      <c r="N11" s="747"/>
      <c r="O11" s="747"/>
      <c r="P11" s="747"/>
      <c r="Q11" s="748"/>
      <c r="R11" s="88"/>
      <c r="S11" s="88"/>
      <c r="U11" s="100" t="s">
        <v>187</v>
      </c>
    </row>
    <row r="12" spans="1:21" ht="17.100000000000001" customHeight="1" thickBot="1">
      <c r="A12" s="476"/>
      <c r="B12" s="477"/>
      <c r="C12" s="478"/>
      <c r="D12" s="742"/>
      <c r="E12" s="246" t="s">
        <v>188</v>
      </c>
      <c r="F12" s="755"/>
      <c r="G12" s="756"/>
      <c r="H12" s="756"/>
      <c r="I12" s="756"/>
      <c r="J12" s="756"/>
      <c r="K12" s="756"/>
      <c r="L12" s="756"/>
      <c r="M12" s="756"/>
      <c r="N12" s="756"/>
      <c r="O12" s="756"/>
      <c r="P12" s="756"/>
      <c r="Q12" s="757"/>
      <c r="R12" s="88"/>
      <c r="S12" s="88"/>
      <c r="U12" s="100" t="s">
        <v>189</v>
      </c>
    </row>
    <row r="13" spans="1:21" ht="17.100000000000001" customHeight="1" thickBot="1">
      <c r="A13" s="476"/>
      <c r="B13" s="477"/>
      <c r="C13" s="478"/>
      <c r="D13" s="742"/>
      <c r="E13" s="150" t="s">
        <v>190</v>
      </c>
      <c r="F13" s="743" t="s">
        <v>108</v>
      </c>
      <c r="G13" s="747"/>
      <c r="H13" s="747"/>
      <c r="I13" s="747"/>
      <c r="J13" s="747"/>
      <c r="K13" s="747"/>
      <c r="L13" s="747"/>
      <c r="M13" s="747"/>
      <c r="N13" s="747"/>
      <c r="O13" s="747"/>
      <c r="P13" s="747"/>
      <c r="Q13" s="748"/>
      <c r="R13" s="88"/>
      <c r="S13" s="88"/>
      <c r="U13" s="100" t="s">
        <v>191</v>
      </c>
    </row>
    <row r="14" spans="1:21" ht="17.100000000000001" customHeight="1" thickBot="1">
      <c r="A14" s="476"/>
      <c r="B14" s="477"/>
      <c r="C14" s="478"/>
      <c r="D14" s="742"/>
      <c r="E14" s="151" t="s">
        <v>192</v>
      </c>
      <c r="F14" s="755"/>
      <c r="G14" s="756"/>
      <c r="H14" s="756"/>
      <c r="I14" s="756"/>
      <c r="J14" s="756"/>
      <c r="K14" s="756"/>
      <c r="L14" s="756"/>
      <c r="M14" s="756"/>
      <c r="N14" s="756"/>
      <c r="O14" s="756"/>
      <c r="P14" s="756"/>
      <c r="Q14" s="757"/>
      <c r="R14" s="88"/>
      <c r="S14" s="88"/>
      <c r="U14" s="152" t="s">
        <v>198</v>
      </c>
    </row>
    <row r="15" spans="1:21" ht="17.100000000000001" customHeight="1" thickBot="1">
      <c r="A15" s="476"/>
      <c r="B15" s="477"/>
      <c r="C15" s="478"/>
      <c r="D15" s="742"/>
      <c r="E15" s="153" t="s">
        <v>193</v>
      </c>
      <c r="F15" s="755"/>
      <c r="G15" s="756"/>
      <c r="H15" s="756"/>
      <c r="I15" s="756"/>
      <c r="J15" s="756"/>
      <c r="K15" s="756"/>
      <c r="L15" s="756"/>
      <c r="M15" s="756"/>
      <c r="N15" s="756"/>
      <c r="O15" s="756"/>
      <c r="P15" s="756"/>
      <c r="Q15" s="757"/>
      <c r="R15" s="88"/>
      <c r="S15" s="88"/>
      <c r="U15" s="152" t="s">
        <v>199</v>
      </c>
    </row>
    <row r="16" spans="1:21" ht="17.100000000000001" customHeight="1" thickBot="1">
      <c r="A16" s="476"/>
      <c r="B16" s="477"/>
      <c r="C16" s="478"/>
      <c r="D16" s="741" t="s">
        <v>182</v>
      </c>
      <c r="E16" s="154" t="s">
        <v>289</v>
      </c>
      <c r="F16" s="389" t="s">
        <v>92</v>
      </c>
      <c r="G16" s="390"/>
      <c r="H16" s="391"/>
      <c r="I16" s="155"/>
      <c r="J16" s="155"/>
      <c r="K16" s="155"/>
      <c r="L16" s="155"/>
      <c r="M16" s="155"/>
      <c r="N16" s="155"/>
      <c r="O16" s="155"/>
      <c r="P16" s="155"/>
      <c r="Q16" s="247"/>
      <c r="R16" s="88"/>
      <c r="S16" s="89"/>
      <c r="U16" s="152" t="s">
        <v>201</v>
      </c>
    </row>
    <row r="17" spans="1:33" ht="17.100000000000001" customHeight="1" thickBot="1">
      <c r="A17" s="476"/>
      <c r="B17" s="477"/>
      <c r="C17" s="478"/>
      <c r="D17" s="742"/>
      <c r="E17" s="156" t="s">
        <v>332</v>
      </c>
      <c r="F17" s="743" t="s">
        <v>333</v>
      </c>
      <c r="G17" s="744"/>
      <c r="H17" s="745" t="s">
        <v>290</v>
      </c>
      <c r="I17" s="746"/>
      <c r="J17" s="746"/>
      <c r="K17" s="746"/>
      <c r="L17" s="743" t="s">
        <v>108</v>
      </c>
      <c r="M17" s="747"/>
      <c r="N17" s="747"/>
      <c r="O17" s="747"/>
      <c r="P17" s="747"/>
      <c r="Q17" s="748"/>
      <c r="R17" s="88"/>
      <c r="S17" s="88"/>
      <c r="U17" s="100" t="s">
        <v>270</v>
      </c>
      <c r="X17" s="100" t="s">
        <v>334</v>
      </c>
    </row>
    <row r="18" spans="1:33" ht="17.100000000000001" customHeight="1" thickBot="1">
      <c r="A18" s="476"/>
      <c r="B18" s="477"/>
      <c r="C18" s="478"/>
      <c r="D18" s="758"/>
      <c r="E18" s="248"/>
      <c r="F18" s="737" t="s">
        <v>291</v>
      </c>
      <c r="G18" s="738"/>
      <c r="H18" s="739"/>
      <c r="I18" s="740"/>
      <c r="J18" s="740"/>
      <c r="K18" s="740"/>
      <c r="L18" s="740"/>
      <c r="M18" s="740"/>
      <c r="N18" s="740"/>
      <c r="O18" s="740"/>
      <c r="P18" s="740"/>
      <c r="Q18" s="564"/>
      <c r="R18" s="88"/>
      <c r="S18" s="88"/>
      <c r="U18" s="100" t="s">
        <v>292</v>
      </c>
      <c r="X18" s="100" t="s">
        <v>335</v>
      </c>
    </row>
    <row r="19" spans="1:33" ht="17.100000000000001" customHeight="1" thickBot="1">
      <c r="A19" s="476"/>
      <c r="B19" s="477"/>
      <c r="C19" s="478"/>
      <c r="D19" s="741" t="s">
        <v>271</v>
      </c>
      <c r="E19" s="154" t="s">
        <v>293</v>
      </c>
      <c r="F19" s="389" t="s">
        <v>92</v>
      </c>
      <c r="G19" s="390"/>
      <c r="H19" s="428"/>
      <c r="I19" s="155"/>
      <c r="J19" s="155"/>
      <c r="K19" s="155"/>
      <c r="L19" s="155"/>
      <c r="M19" s="155"/>
      <c r="N19" s="155"/>
      <c r="O19" s="155"/>
      <c r="P19" s="155"/>
      <c r="Q19" s="247"/>
      <c r="R19" s="88"/>
      <c r="S19" s="89"/>
      <c r="U19" s="100" t="s">
        <v>285</v>
      </c>
      <c r="X19" s="100" t="s">
        <v>336</v>
      </c>
    </row>
    <row r="20" spans="1:33" ht="17.100000000000001" customHeight="1" thickBot="1">
      <c r="A20" s="476"/>
      <c r="B20" s="477"/>
      <c r="C20" s="478"/>
      <c r="D20" s="742"/>
      <c r="E20" s="156" t="s">
        <v>294</v>
      </c>
      <c r="F20" s="743" t="s">
        <v>107</v>
      </c>
      <c r="G20" s="744"/>
      <c r="H20" s="745" t="s">
        <v>290</v>
      </c>
      <c r="I20" s="746"/>
      <c r="J20" s="746"/>
      <c r="K20" s="746"/>
      <c r="L20" s="743" t="s">
        <v>108</v>
      </c>
      <c r="M20" s="747"/>
      <c r="N20" s="747"/>
      <c r="O20" s="747"/>
      <c r="P20" s="747"/>
      <c r="Q20" s="748"/>
      <c r="R20" s="88"/>
      <c r="S20" s="88"/>
      <c r="U20" s="100" t="s">
        <v>295</v>
      </c>
      <c r="X20" s="100" t="s">
        <v>337</v>
      </c>
    </row>
    <row r="21" spans="1:33" ht="17.100000000000001" customHeight="1" thickBot="1">
      <c r="A21" s="720" t="s">
        <v>296</v>
      </c>
      <c r="B21" s="721"/>
      <c r="C21" s="722"/>
      <c r="D21" s="731" t="s">
        <v>78</v>
      </c>
      <c r="E21" s="732"/>
      <c r="F21" s="667" t="s">
        <v>105</v>
      </c>
      <c r="G21" s="668"/>
      <c r="H21" s="668"/>
      <c r="I21" s="668"/>
      <c r="J21" s="668"/>
      <c r="K21" s="668"/>
      <c r="L21" s="668"/>
      <c r="M21" s="668"/>
      <c r="N21" s="668"/>
      <c r="O21" s="668"/>
      <c r="P21" s="668"/>
      <c r="Q21" s="669"/>
      <c r="R21" s="88"/>
      <c r="S21" s="89"/>
      <c r="X21" s="100" t="s">
        <v>338</v>
      </c>
    </row>
    <row r="22" spans="1:33" ht="17.100000000000001" customHeight="1" thickBot="1">
      <c r="A22" s="723"/>
      <c r="B22" s="724"/>
      <c r="C22" s="725"/>
      <c r="D22" s="733" t="s">
        <v>118</v>
      </c>
      <c r="E22" s="734"/>
      <c r="F22" s="699"/>
      <c r="G22" s="700"/>
      <c r="H22" s="700"/>
      <c r="I22" s="700"/>
      <c r="J22" s="700"/>
      <c r="K22" s="700"/>
      <c r="L22" s="700"/>
      <c r="M22" s="700"/>
      <c r="N22" s="700"/>
      <c r="O22" s="700"/>
      <c r="P22" s="700"/>
      <c r="Q22" s="701"/>
      <c r="R22" s="88"/>
      <c r="S22" s="88"/>
      <c r="U22" s="11" t="s">
        <v>202</v>
      </c>
      <c r="X22" s="100" t="s">
        <v>214</v>
      </c>
    </row>
    <row r="23" spans="1:33" ht="17.100000000000001" customHeight="1" thickBot="1">
      <c r="A23" s="723"/>
      <c r="B23" s="724"/>
      <c r="C23" s="725"/>
      <c r="D23" s="733" t="s">
        <v>79</v>
      </c>
      <c r="E23" s="734"/>
      <c r="F23" s="699"/>
      <c r="G23" s="700"/>
      <c r="H23" s="700"/>
      <c r="I23" s="700"/>
      <c r="J23" s="700"/>
      <c r="K23" s="700"/>
      <c r="L23" s="700"/>
      <c r="M23" s="700"/>
      <c r="N23" s="700"/>
      <c r="O23" s="700"/>
      <c r="P23" s="700"/>
      <c r="Q23" s="701"/>
      <c r="R23" s="88"/>
      <c r="S23" s="88"/>
      <c r="U23" s="11" t="s">
        <v>203</v>
      </c>
      <c r="X23" s="100" t="s">
        <v>215</v>
      </c>
    </row>
    <row r="24" spans="1:33" ht="17.100000000000001" customHeight="1" thickBot="1">
      <c r="A24" s="726"/>
      <c r="B24" s="727"/>
      <c r="C24" s="725"/>
      <c r="D24" s="733" t="s">
        <v>119</v>
      </c>
      <c r="E24" s="734"/>
      <c r="F24" s="699"/>
      <c r="G24" s="700"/>
      <c r="H24" s="700"/>
      <c r="I24" s="700"/>
      <c r="J24" s="700"/>
      <c r="K24" s="700"/>
      <c r="L24" s="700"/>
      <c r="M24" s="700"/>
      <c r="N24" s="700"/>
      <c r="O24" s="700"/>
      <c r="P24" s="700"/>
      <c r="Q24" s="701"/>
      <c r="R24" s="88"/>
      <c r="S24" s="88"/>
      <c r="U24" s="100" t="s">
        <v>204</v>
      </c>
      <c r="X24" s="100" t="s">
        <v>217</v>
      </c>
    </row>
    <row r="25" spans="1:33" ht="17.100000000000001" customHeight="1" thickBot="1">
      <c r="A25" s="728"/>
      <c r="B25" s="729"/>
      <c r="C25" s="730"/>
      <c r="D25" s="733" t="s">
        <v>80</v>
      </c>
      <c r="E25" s="734"/>
      <c r="F25" s="699"/>
      <c r="G25" s="700"/>
      <c r="H25" s="700"/>
      <c r="I25" s="700"/>
      <c r="J25" s="700"/>
      <c r="K25" s="700"/>
      <c r="L25" s="700"/>
      <c r="M25" s="700"/>
      <c r="N25" s="700"/>
      <c r="O25" s="700"/>
      <c r="P25" s="700"/>
      <c r="Q25" s="701"/>
      <c r="R25" s="88"/>
      <c r="S25" s="88"/>
      <c r="U25" s="157" t="s">
        <v>307</v>
      </c>
      <c r="X25" s="11" t="s">
        <v>328</v>
      </c>
    </row>
    <row r="26" spans="1:33" s="6" customFormat="1" ht="17.100000000000001" customHeight="1" thickBot="1">
      <c r="A26" s="704" t="s">
        <v>297</v>
      </c>
      <c r="B26" s="705"/>
      <c r="C26" s="706"/>
      <c r="D26" s="665" t="s">
        <v>40</v>
      </c>
      <c r="E26" s="666"/>
      <c r="F26" s="667" t="s">
        <v>105</v>
      </c>
      <c r="G26" s="668"/>
      <c r="H26" s="668"/>
      <c r="I26" s="668"/>
      <c r="J26" s="668"/>
      <c r="K26" s="668"/>
      <c r="L26" s="668"/>
      <c r="M26" s="668"/>
      <c r="N26" s="668"/>
      <c r="O26" s="668"/>
      <c r="P26" s="668"/>
      <c r="Q26" s="669"/>
      <c r="R26" s="13"/>
      <c r="S26" s="89"/>
      <c r="U26" s="11" t="s">
        <v>109</v>
      </c>
      <c r="V26" s="11"/>
      <c r="W26" s="11"/>
      <c r="X26" s="11" t="s">
        <v>354</v>
      </c>
      <c r="Y26" s="11"/>
      <c r="Z26" s="11"/>
      <c r="AA26" s="11"/>
      <c r="AB26" s="11"/>
      <c r="AC26" s="11"/>
      <c r="AD26" s="11"/>
      <c r="AE26" s="11"/>
      <c r="AF26" s="11"/>
      <c r="AG26" s="11"/>
    </row>
    <row r="27" spans="1:33" s="6" customFormat="1" ht="17.100000000000001" customHeight="1" thickBot="1">
      <c r="A27" s="707"/>
      <c r="B27" s="708"/>
      <c r="C27" s="709"/>
      <c r="D27" s="713"/>
      <c r="E27" s="714"/>
      <c r="F27" s="715" t="s">
        <v>91</v>
      </c>
      <c r="G27" s="716"/>
      <c r="H27" s="717"/>
      <c r="I27" s="682" t="s">
        <v>116</v>
      </c>
      <c r="J27" s="693"/>
      <c r="K27" s="683"/>
      <c r="L27" s="694"/>
      <c r="M27" s="695"/>
      <c r="N27" s="695"/>
      <c r="O27" s="695"/>
      <c r="P27" s="695"/>
      <c r="Q27" s="696"/>
      <c r="R27" s="13"/>
      <c r="S27" s="5"/>
      <c r="U27" s="11" t="s">
        <v>308</v>
      </c>
      <c r="V27" s="11"/>
      <c r="W27" s="11"/>
      <c r="X27" s="11"/>
      <c r="Y27" s="11"/>
      <c r="Z27" s="11"/>
      <c r="AA27" s="11"/>
      <c r="AB27" s="11"/>
      <c r="AC27" s="11"/>
      <c r="AD27" s="11"/>
      <c r="AE27" s="11"/>
      <c r="AF27" s="11"/>
      <c r="AG27" s="11"/>
    </row>
    <row r="28" spans="1:33" s="6" customFormat="1" ht="17.100000000000001" customHeight="1" thickBot="1">
      <c r="A28" s="707"/>
      <c r="B28" s="708"/>
      <c r="C28" s="709"/>
      <c r="D28" s="697" t="s">
        <v>149</v>
      </c>
      <c r="E28" s="698"/>
      <c r="F28" s="699"/>
      <c r="G28" s="718"/>
      <c r="H28" s="718"/>
      <c r="I28" s="718"/>
      <c r="J28" s="718"/>
      <c r="K28" s="718"/>
      <c r="L28" s="718"/>
      <c r="M28" s="718"/>
      <c r="N28" s="718"/>
      <c r="O28" s="718"/>
      <c r="P28" s="718"/>
      <c r="Q28" s="719"/>
      <c r="R28" s="13"/>
      <c r="S28" s="5"/>
      <c r="U28" s="11" t="s">
        <v>110</v>
      </c>
      <c r="V28" s="11"/>
      <c r="W28" s="11"/>
      <c r="X28" s="11"/>
      <c r="Y28" s="11"/>
      <c r="Z28" s="11"/>
      <c r="AA28" s="11"/>
      <c r="AB28" s="11"/>
      <c r="AC28" s="11"/>
      <c r="AD28" s="11"/>
      <c r="AE28" s="11"/>
      <c r="AF28" s="11"/>
      <c r="AG28" s="11"/>
    </row>
    <row r="29" spans="1:33" s="6" customFormat="1" ht="17.100000000000001" customHeight="1" thickBot="1">
      <c r="A29" s="707"/>
      <c r="B29" s="708"/>
      <c r="C29" s="709"/>
      <c r="D29" s="735" t="s">
        <v>86</v>
      </c>
      <c r="E29" s="736"/>
      <c r="F29" s="699"/>
      <c r="G29" s="718"/>
      <c r="H29" s="718"/>
      <c r="I29" s="718"/>
      <c r="J29" s="718"/>
      <c r="K29" s="718"/>
      <c r="L29" s="718"/>
      <c r="M29" s="718"/>
      <c r="N29" s="718"/>
      <c r="O29" s="718"/>
      <c r="P29" s="718"/>
      <c r="Q29" s="719"/>
      <c r="R29" s="13"/>
      <c r="S29" s="5"/>
      <c r="U29" s="11" t="s">
        <v>309</v>
      </c>
      <c r="V29" s="11"/>
      <c r="W29" s="11"/>
      <c r="X29" s="11"/>
      <c r="Y29" s="11"/>
      <c r="Z29" s="11"/>
      <c r="AA29" s="11"/>
      <c r="AB29" s="11"/>
      <c r="AC29" s="11"/>
      <c r="AD29" s="11"/>
      <c r="AE29" s="11"/>
      <c r="AF29" s="11"/>
      <c r="AG29" s="11"/>
    </row>
    <row r="30" spans="1:33" s="6" customFormat="1" ht="17.100000000000001" customHeight="1" thickBot="1">
      <c r="A30" s="707"/>
      <c r="B30" s="708"/>
      <c r="C30" s="709"/>
      <c r="D30" s="713"/>
      <c r="E30" s="714"/>
      <c r="F30" s="715" t="s">
        <v>91</v>
      </c>
      <c r="G30" s="716"/>
      <c r="H30" s="717"/>
      <c r="I30" s="682" t="s">
        <v>117</v>
      </c>
      <c r="J30" s="693"/>
      <c r="K30" s="683"/>
      <c r="L30" s="694"/>
      <c r="M30" s="695"/>
      <c r="N30" s="695"/>
      <c r="O30" s="695"/>
      <c r="P30" s="695"/>
      <c r="Q30" s="696"/>
      <c r="R30" s="13"/>
      <c r="S30" s="5"/>
      <c r="U30" s="11" t="s">
        <v>310</v>
      </c>
      <c r="V30" s="11"/>
      <c r="W30" s="11"/>
      <c r="X30" s="11"/>
      <c r="Y30" s="11"/>
      <c r="Z30" s="11"/>
      <c r="AA30" s="11"/>
      <c r="AB30" s="11"/>
      <c r="AC30" s="11"/>
      <c r="AD30" s="11"/>
      <c r="AE30" s="11"/>
      <c r="AF30" s="11"/>
      <c r="AG30" s="11"/>
    </row>
    <row r="31" spans="1:33" s="6" customFormat="1" ht="17.100000000000001" customHeight="1" thickBot="1">
      <c r="A31" s="707"/>
      <c r="B31" s="708"/>
      <c r="C31" s="709"/>
      <c r="D31" s="697" t="s">
        <v>150</v>
      </c>
      <c r="E31" s="698"/>
      <c r="F31" s="699"/>
      <c r="G31" s="700"/>
      <c r="H31" s="700"/>
      <c r="I31" s="700"/>
      <c r="J31" s="700"/>
      <c r="K31" s="700"/>
      <c r="L31" s="700"/>
      <c r="M31" s="700"/>
      <c r="N31" s="700"/>
      <c r="O31" s="700"/>
      <c r="P31" s="700"/>
      <c r="Q31" s="701"/>
      <c r="R31" s="13"/>
      <c r="S31" s="5"/>
      <c r="U31" s="157" t="s">
        <v>311</v>
      </c>
      <c r="V31" s="11"/>
      <c r="W31" s="11"/>
      <c r="X31" s="11"/>
      <c r="Y31" s="11"/>
      <c r="Z31" s="11"/>
      <c r="AA31" s="11"/>
      <c r="AB31" s="11"/>
      <c r="AC31" s="11"/>
      <c r="AD31" s="11"/>
      <c r="AE31" s="11"/>
      <c r="AF31" s="11"/>
      <c r="AG31" s="11"/>
    </row>
    <row r="32" spans="1:33" s="6" customFormat="1" ht="17.100000000000001" customHeight="1" thickBot="1">
      <c r="A32" s="710"/>
      <c r="B32" s="711"/>
      <c r="C32" s="712"/>
      <c r="D32" s="702" t="s">
        <v>87</v>
      </c>
      <c r="E32" s="703"/>
      <c r="F32" s="699"/>
      <c r="G32" s="700"/>
      <c r="H32" s="700"/>
      <c r="I32" s="700"/>
      <c r="J32" s="700"/>
      <c r="K32" s="700"/>
      <c r="L32" s="700"/>
      <c r="M32" s="700"/>
      <c r="N32" s="700"/>
      <c r="O32" s="700"/>
      <c r="P32" s="700"/>
      <c r="Q32" s="701"/>
      <c r="R32" s="13"/>
      <c r="S32" s="5"/>
      <c r="U32" s="11" t="s">
        <v>312</v>
      </c>
      <c r="V32" s="11"/>
      <c r="W32" s="11"/>
      <c r="X32" s="11"/>
      <c r="Y32" s="11"/>
      <c r="Z32" s="11"/>
      <c r="AA32" s="11"/>
      <c r="AB32" s="11"/>
      <c r="AC32" s="11"/>
      <c r="AD32" s="11"/>
      <c r="AE32" s="11"/>
      <c r="AF32" s="11"/>
      <c r="AG32" s="11"/>
    </row>
    <row r="33" spans="1:33" s="6" customFormat="1" ht="17.100000000000001" customHeight="1" thickBot="1">
      <c r="A33" s="659" t="s">
        <v>298</v>
      </c>
      <c r="B33" s="660"/>
      <c r="C33" s="661"/>
      <c r="D33" s="665" t="s">
        <v>62</v>
      </c>
      <c r="E33" s="666"/>
      <c r="F33" s="667" t="s">
        <v>200</v>
      </c>
      <c r="G33" s="668"/>
      <c r="H33" s="668"/>
      <c r="I33" s="668"/>
      <c r="J33" s="668"/>
      <c r="K33" s="668"/>
      <c r="L33" s="668"/>
      <c r="M33" s="668"/>
      <c r="N33" s="668"/>
      <c r="O33" s="668"/>
      <c r="P33" s="668"/>
      <c r="Q33" s="669"/>
      <c r="R33" s="13"/>
      <c r="S33" s="89"/>
      <c r="U33" s="11" t="s">
        <v>310</v>
      </c>
      <c r="V33" s="11"/>
      <c r="W33" s="11"/>
      <c r="X33" s="11"/>
      <c r="Y33" s="11"/>
      <c r="Z33" s="11"/>
      <c r="AA33" s="11"/>
      <c r="AB33" s="11"/>
      <c r="AC33" s="11"/>
      <c r="AD33" s="11"/>
      <c r="AE33" s="11"/>
      <c r="AF33" s="11"/>
      <c r="AG33" s="11"/>
    </row>
    <row r="34" spans="1:33" s="6" customFormat="1" ht="11.45" customHeight="1" thickBot="1">
      <c r="A34" s="659"/>
      <c r="B34" s="660"/>
      <c r="C34" s="661"/>
      <c r="D34" s="670" t="s">
        <v>63</v>
      </c>
      <c r="E34" s="671"/>
      <c r="F34" s="672" t="s">
        <v>356</v>
      </c>
      <c r="G34" s="673"/>
      <c r="H34" s="676"/>
      <c r="I34" s="677"/>
      <c r="J34" s="677"/>
      <c r="K34" s="677"/>
      <c r="L34" s="677"/>
      <c r="M34" s="677"/>
      <c r="N34" s="677"/>
      <c r="O34" s="677"/>
      <c r="P34" s="677"/>
      <c r="Q34" s="678"/>
      <c r="R34" s="13"/>
      <c r="S34" s="5"/>
      <c r="U34" s="11" t="s">
        <v>307</v>
      </c>
      <c r="V34" s="11"/>
      <c r="W34" s="11"/>
      <c r="X34" s="11"/>
      <c r="Y34" s="11"/>
      <c r="Z34" s="11"/>
      <c r="AA34" s="11"/>
      <c r="AB34" s="11"/>
      <c r="AC34" s="11"/>
      <c r="AD34" s="11"/>
      <c r="AE34" s="11"/>
      <c r="AF34" s="11"/>
      <c r="AG34" s="11"/>
    </row>
    <row r="35" spans="1:33" s="6" customFormat="1" ht="11.45" customHeight="1" thickBot="1">
      <c r="A35" s="659"/>
      <c r="B35" s="660"/>
      <c r="C35" s="661"/>
      <c r="D35" s="680"/>
      <c r="E35" s="692"/>
      <c r="F35" s="674"/>
      <c r="G35" s="675"/>
      <c r="H35" s="679"/>
      <c r="I35" s="677"/>
      <c r="J35" s="677"/>
      <c r="K35" s="677"/>
      <c r="L35" s="677"/>
      <c r="M35" s="677"/>
      <c r="N35" s="677"/>
      <c r="O35" s="677"/>
      <c r="P35" s="677"/>
      <c r="Q35" s="678"/>
      <c r="R35" s="13"/>
      <c r="S35" s="5"/>
      <c r="U35" s="11" t="s">
        <v>111</v>
      </c>
      <c r="V35" s="11"/>
      <c r="W35" s="11"/>
      <c r="X35" s="11"/>
      <c r="Y35" s="11"/>
      <c r="Z35" s="11"/>
      <c r="AA35" s="11"/>
      <c r="AB35" s="11"/>
      <c r="AC35" s="11"/>
      <c r="AD35" s="11"/>
      <c r="AE35" s="11"/>
      <c r="AF35" s="11"/>
      <c r="AG35" s="11"/>
    </row>
    <row r="36" spans="1:33" s="6" customFormat="1" ht="11.45" customHeight="1" thickBot="1">
      <c r="A36" s="659"/>
      <c r="B36" s="660"/>
      <c r="C36" s="661"/>
      <c r="D36" s="670" t="s">
        <v>64</v>
      </c>
      <c r="E36" s="671"/>
      <c r="F36" s="684" t="s">
        <v>357</v>
      </c>
      <c r="G36" s="675"/>
      <c r="H36" s="676"/>
      <c r="I36" s="677"/>
      <c r="J36" s="677"/>
      <c r="K36" s="677"/>
      <c r="L36" s="677"/>
      <c r="M36" s="677"/>
      <c r="N36" s="677"/>
      <c r="O36" s="677"/>
      <c r="P36" s="677"/>
      <c r="Q36" s="678"/>
      <c r="R36" s="13"/>
      <c r="S36" s="5"/>
      <c r="U36" s="11" t="s">
        <v>112</v>
      </c>
      <c r="V36" s="11"/>
      <c r="W36" s="11"/>
      <c r="X36" s="11"/>
      <c r="Y36" s="11"/>
      <c r="Z36" s="11"/>
      <c r="AA36" s="11"/>
      <c r="AB36" s="11"/>
      <c r="AC36" s="11"/>
      <c r="AD36" s="11"/>
      <c r="AE36" s="11"/>
      <c r="AF36" s="11"/>
      <c r="AG36" s="11"/>
    </row>
    <row r="37" spans="1:33" s="6" customFormat="1" ht="11.45" customHeight="1" thickBot="1">
      <c r="A37" s="662"/>
      <c r="B37" s="663"/>
      <c r="C37" s="664"/>
      <c r="D37" s="687"/>
      <c r="E37" s="688"/>
      <c r="F37" s="685"/>
      <c r="G37" s="686"/>
      <c r="H37" s="679"/>
      <c r="I37" s="677"/>
      <c r="J37" s="677"/>
      <c r="K37" s="677"/>
      <c r="L37" s="677"/>
      <c r="M37" s="677"/>
      <c r="N37" s="677"/>
      <c r="O37" s="677"/>
      <c r="P37" s="677"/>
      <c r="Q37" s="678"/>
      <c r="R37" s="13"/>
      <c r="S37" s="5"/>
      <c r="U37" s="11" t="s">
        <v>113</v>
      </c>
      <c r="V37" s="11"/>
      <c r="W37" s="11"/>
      <c r="X37" s="11"/>
      <c r="Y37" s="11"/>
      <c r="Z37" s="11"/>
      <c r="AA37" s="11"/>
      <c r="AB37" s="11"/>
      <c r="AC37" s="11"/>
      <c r="AD37" s="11"/>
      <c r="AE37" s="11"/>
      <c r="AF37" s="11"/>
      <c r="AG37" s="11"/>
    </row>
    <row r="38" spans="1:33" s="6" customFormat="1" ht="17.100000000000001" customHeight="1" thickBot="1">
      <c r="A38" s="659" t="s">
        <v>299</v>
      </c>
      <c r="B38" s="660"/>
      <c r="C38" s="661"/>
      <c r="D38" s="665" t="s">
        <v>62</v>
      </c>
      <c r="E38" s="666"/>
      <c r="F38" s="667" t="s">
        <v>200</v>
      </c>
      <c r="G38" s="668"/>
      <c r="H38" s="668"/>
      <c r="I38" s="668"/>
      <c r="J38" s="668"/>
      <c r="K38" s="668"/>
      <c r="L38" s="668"/>
      <c r="M38" s="668"/>
      <c r="N38" s="668"/>
      <c r="O38" s="668"/>
      <c r="P38" s="668"/>
      <c r="Q38" s="669"/>
      <c r="R38" s="13"/>
      <c r="S38" s="89"/>
      <c r="U38" s="11" t="s">
        <v>114</v>
      </c>
      <c r="V38" s="11"/>
      <c r="W38" s="11"/>
      <c r="X38" s="11"/>
      <c r="Y38" s="11"/>
      <c r="Z38" s="11"/>
      <c r="AA38" s="11"/>
      <c r="AB38" s="11"/>
      <c r="AC38" s="11"/>
      <c r="AD38" s="11"/>
      <c r="AE38" s="11"/>
      <c r="AF38" s="11"/>
      <c r="AG38" s="11"/>
    </row>
    <row r="39" spans="1:33" s="6" customFormat="1" ht="12.75" thickBot="1">
      <c r="A39" s="659"/>
      <c r="B39" s="660"/>
      <c r="C39" s="661"/>
      <c r="D39" s="670" t="s">
        <v>63</v>
      </c>
      <c r="E39" s="671"/>
      <c r="F39" s="689" t="s">
        <v>211</v>
      </c>
      <c r="G39" s="690"/>
      <c r="H39" s="676"/>
      <c r="I39" s="677"/>
      <c r="J39" s="677"/>
      <c r="K39" s="677"/>
      <c r="L39" s="677"/>
      <c r="M39" s="677"/>
      <c r="N39" s="677"/>
      <c r="O39" s="677"/>
      <c r="P39" s="677"/>
      <c r="Q39" s="678"/>
      <c r="R39" s="13"/>
      <c r="S39" s="5"/>
      <c r="U39" s="11" t="s">
        <v>115</v>
      </c>
      <c r="V39" s="11"/>
      <c r="W39" s="11"/>
      <c r="X39" s="11"/>
      <c r="Y39" s="11"/>
      <c r="Z39" s="11"/>
      <c r="AA39" s="11"/>
      <c r="AB39" s="11"/>
      <c r="AC39" s="11"/>
      <c r="AD39" s="11"/>
      <c r="AE39" s="11"/>
      <c r="AF39" s="11"/>
      <c r="AG39" s="11"/>
    </row>
    <row r="40" spans="1:33" s="6" customFormat="1" ht="15" customHeight="1" thickBot="1">
      <c r="A40" s="659"/>
      <c r="B40" s="660"/>
      <c r="C40" s="661"/>
      <c r="D40" s="680"/>
      <c r="E40" s="681"/>
      <c r="F40" s="682"/>
      <c r="G40" s="683"/>
      <c r="H40" s="679"/>
      <c r="I40" s="677"/>
      <c r="J40" s="677"/>
      <c r="K40" s="677"/>
      <c r="L40" s="677"/>
      <c r="M40" s="677"/>
      <c r="N40" s="677"/>
      <c r="O40" s="677"/>
      <c r="P40" s="677"/>
      <c r="Q40" s="678"/>
      <c r="R40" s="13"/>
      <c r="S40" s="5"/>
      <c r="U40" s="11" t="s">
        <v>310</v>
      </c>
      <c r="V40" s="11"/>
      <c r="W40" s="11"/>
      <c r="X40" s="11"/>
      <c r="Y40" s="11"/>
      <c r="Z40" s="11"/>
      <c r="AA40" s="11"/>
      <c r="AB40" s="11"/>
      <c r="AC40" s="11"/>
      <c r="AD40" s="11"/>
      <c r="AE40" s="11"/>
      <c r="AF40" s="11"/>
      <c r="AG40" s="11"/>
    </row>
    <row r="41" spans="1:33" s="6" customFormat="1" ht="12.75" thickBot="1">
      <c r="A41" s="659"/>
      <c r="B41" s="660"/>
      <c r="C41" s="661"/>
      <c r="D41" s="670" t="s">
        <v>64</v>
      </c>
      <c r="E41" s="671"/>
      <c r="F41" s="689" t="s">
        <v>211</v>
      </c>
      <c r="G41" s="690"/>
      <c r="H41" s="676"/>
      <c r="I41" s="677"/>
      <c r="J41" s="677"/>
      <c r="K41" s="677"/>
      <c r="L41" s="677"/>
      <c r="M41" s="677"/>
      <c r="N41" s="677"/>
      <c r="O41" s="677"/>
      <c r="P41" s="677"/>
      <c r="Q41" s="678"/>
      <c r="R41" s="13"/>
      <c r="S41" s="5"/>
      <c r="U41" s="11" t="s">
        <v>120</v>
      </c>
      <c r="V41" s="11"/>
      <c r="W41" s="11"/>
      <c r="X41" s="11"/>
      <c r="Y41" s="11"/>
      <c r="Z41" s="11"/>
      <c r="AA41" s="11"/>
      <c r="AB41" s="11"/>
      <c r="AC41" s="11"/>
      <c r="AD41" s="11"/>
      <c r="AE41" s="11"/>
      <c r="AF41" s="11"/>
      <c r="AG41" s="11"/>
    </row>
    <row r="42" spans="1:33" s="6" customFormat="1" ht="15" customHeight="1" thickBot="1">
      <c r="A42" s="662"/>
      <c r="B42" s="663"/>
      <c r="C42" s="664"/>
      <c r="D42" s="687"/>
      <c r="E42" s="691"/>
      <c r="F42" s="682"/>
      <c r="G42" s="683"/>
      <c r="H42" s="679"/>
      <c r="I42" s="677"/>
      <c r="J42" s="677"/>
      <c r="K42" s="677"/>
      <c r="L42" s="677"/>
      <c r="M42" s="677"/>
      <c r="N42" s="677"/>
      <c r="O42" s="677"/>
      <c r="P42" s="677"/>
      <c r="Q42" s="678"/>
      <c r="R42" s="13"/>
      <c r="S42" s="5"/>
      <c r="U42" s="11" t="s">
        <v>121</v>
      </c>
      <c r="V42" s="11"/>
      <c r="W42" s="11"/>
      <c r="X42" s="11"/>
      <c r="Y42" s="11"/>
      <c r="Z42" s="11"/>
      <c r="AA42" s="11"/>
      <c r="AB42" s="11"/>
      <c r="AC42" s="11"/>
      <c r="AD42" s="11"/>
      <c r="AE42" s="11"/>
      <c r="AF42" s="11"/>
      <c r="AG42" s="11"/>
    </row>
    <row r="43" spans="1:33" s="6" customFormat="1" ht="24" customHeight="1" thickBot="1">
      <c r="A43" s="605" t="s">
        <v>331</v>
      </c>
      <c r="B43" s="605"/>
      <c r="C43" s="605"/>
      <c r="D43" s="451" t="s">
        <v>300</v>
      </c>
      <c r="E43" s="383"/>
      <c r="F43" s="606" t="s">
        <v>92</v>
      </c>
      <c r="G43" s="607"/>
      <c r="H43" s="608"/>
      <c r="I43" s="609"/>
      <c r="J43" s="610"/>
      <c r="K43" s="610"/>
      <c r="L43" s="610"/>
      <c r="M43" s="610"/>
      <c r="N43" s="610"/>
      <c r="O43" s="610"/>
      <c r="P43" s="610"/>
      <c r="Q43" s="611"/>
      <c r="R43" s="13"/>
      <c r="S43" s="89"/>
      <c r="U43" s="11" t="s">
        <v>310</v>
      </c>
      <c r="V43" s="11"/>
      <c r="W43" s="11"/>
      <c r="X43" s="11"/>
      <c r="Y43" s="11"/>
      <c r="Z43" s="11"/>
      <c r="AA43" s="11"/>
      <c r="AB43" s="11"/>
      <c r="AC43" s="11"/>
      <c r="AD43" s="11"/>
      <c r="AE43" s="11"/>
      <c r="AF43" s="11"/>
      <c r="AG43" s="11"/>
    </row>
    <row r="44" spans="1:33" s="6" customFormat="1" ht="15.75" customHeight="1" thickBot="1">
      <c r="A44" s="612" t="s">
        <v>302</v>
      </c>
      <c r="B44" s="613"/>
      <c r="C44" s="614"/>
      <c r="D44" s="654" t="s">
        <v>155</v>
      </c>
      <c r="E44" s="655"/>
      <c r="F44" s="389" t="s">
        <v>124</v>
      </c>
      <c r="G44" s="390"/>
      <c r="H44" s="390"/>
      <c r="I44" s="390"/>
      <c r="J44" s="391"/>
      <c r="K44" s="158"/>
      <c r="L44" s="159"/>
      <c r="M44" s="159"/>
      <c r="N44" s="159"/>
      <c r="O44" s="159"/>
      <c r="P44" s="159"/>
      <c r="Q44" s="160"/>
      <c r="R44" s="5"/>
      <c r="S44" s="89"/>
      <c r="U44" s="11" t="s">
        <v>307</v>
      </c>
      <c r="V44" s="11"/>
      <c r="W44" s="11"/>
      <c r="X44" s="11"/>
      <c r="Y44" s="11"/>
      <c r="Z44" s="11"/>
      <c r="AA44" s="11"/>
      <c r="AB44" s="11"/>
      <c r="AC44" s="11"/>
      <c r="AD44" s="11"/>
      <c r="AE44" s="11"/>
      <c r="AF44" s="11"/>
      <c r="AG44" s="11"/>
    </row>
    <row r="45" spans="1:33" s="6" customFormat="1" ht="17.100000000000001" customHeight="1" thickBot="1">
      <c r="A45" s="651"/>
      <c r="B45" s="652"/>
      <c r="C45" s="653"/>
      <c r="D45" s="251"/>
      <c r="E45" s="252"/>
      <c r="F45" s="252"/>
      <c r="G45" s="252"/>
      <c r="H45" s="263"/>
      <c r="I45" s="263"/>
      <c r="J45" s="263"/>
      <c r="K45" s="263"/>
      <c r="L45" s="263"/>
      <c r="M45" s="264" t="s">
        <v>352</v>
      </c>
      <c r="N45" s="656"/>
      <c r="O45" s="524"/>
      <c r="P45" s="525"/>
      <c r="Q45" s="253" t="s">
        <v>33</v>
      </c>
      <c r="R45" s="5"/>
      <c r="S45" s="5"/>
      <c r="U45" s="11" t="s">
        <v>313</v>
      </c>
      <c r="V45" s="11"/>
      <c r="W45" s="11"/>
      <c r="X45" s="11"/>
      <c r="Y45" s="11"/>
      <c r="Z45" s="11"/>
      <c r="AA45" s="11"/>
      <c r="AB45" s="11"/>
      <c r="AC45" s="11"/>
      <c r="AD45" s="11"/>
      <c r="AE45" s="11"/>
      <c r="AF45" s="11"/>
      <c r="AG45" s="11"/>
    </row>
    <row r="46" spans="1:33" s="6" customFormat="1" ht="17.100000000000001" customHeight="1" thickBot="1">
      <c r="A46" s="615"/>
      <c r="B46" s="616"/>
      <c r="C46" s="617"/>
      <c r="D46" s="251"/>
      <c r="E46" s="252"/>
      <c r="F46" s="252"/>
      <c r="G46" s="252"/>
      <c r="H46" s="254"/>
      <c r="I46" s="254"/>
      <c r="J46" s="254"/>
      <c r="K46" s="252"/>
      <c r="L46" s="252"/>
      <c r="M46" s="255" t="s">
        <v>353</v>
      </c>
      <c r="N46" s="657"/>
      <c r="O46" s="658"/>
      <c r="P46" s="658"/>
      <c r="Q46" s="256" t="s">
        <v>33</v>
      </c>
      <c r="R46" s="13"/>
      <c r="S46" s="5"/>
      <c r="U46" s="11" t="s">
        <v>314</v>
      </c>
      <c r="V46" s="11"/>
      <c r="W46" s="11"/>
      <c r="X46" s="11"/>
      <c r="Y46" s="11"/>
      <c r="Z46" s="11"/>
      <c r="AA46" s="11"/>
      <c r="AB46" s="11"/>
      <c r="AC46" s="11"/>
      <c r="AD46" s="11"/>
      <c r="AE46" s="11"/>
      <c r="AF46" s="11"/>
      <c r="AG46" s="11"/>
    </row>
    <row r="47" spans="1:33" ht="17.100000000000001" customHeight="1" thickBot="1">
      <c r="A47" s="395" t="s">
        <v>303</v>
      </c>
      <c r="B47" s="396"/>
      <c r="C47" s="397"/>
      <c r="D47" s="467" t="s">
        <v>126</v>
      </c>
      <c r="E47" s="641"/>
      <c r="F47" s="606" t="s">
        <v>92</v>
      </c>
      <c r="G47" s="607"/>
      <c r="H47" s="642" t="s">
        <v>32</v>
      </c>
      <c r="I47" s="643"/>
      <c r="J47" s="643"/>
      <c r="K47" s="643"/>
      <c r="L47" s="643"/>
      <c r="M47" s="644"/>
      <c r="N47" s="645"/>
      <c r="O47" s="646"/>
      <c r="P47" s="646"/>
      <c r="Q47" s="647"/>
      <c r="R47" s="88"/>
      <c r="S47" s="89"/>
      <c r="U47" s="11" t="s">
        <v>315</v>
      </c>
    </row>
    <row r="48" spans="1:33" ht="17.100000000000001" customHeight="1" thickBot="1">
      <c r="A48" s="638"/>
      <c r="B48" s="639"/>
      <c r="C48" s="640"/>
      <c r="D48" s="648" t="s">
        <v>125</v>
      </c>
      <c r="E48" s="649"/>
      <c r="F48" s="649"/>
      <c r="G48" s="650"/>
      <c r="H48" s="606" t="s">
        <v>207</v>
      </c>
      <c r="I48" s="607"/>
      <c r="J48" s="607"/>
      <c r="K48" s="607"/>
      <c r="L48" s="607"/>
      <c r="M48" s="607"/>
      <c r="N48" s="607"/>
      <c r="O48" s="607"/>
      <c r="P48" s="607"/>
      <c r="Q48" s="608"/>
      <c r="R48" s="88"/>
      <c r="S48" s="89"/>
      <c r="U48" s="157" t="s">
        <v>316</v>
      </c>
    </row>
    <row r="49" spans="1:33" ht="17.100000000000001" customHeight="1" thickBot="1">
      <c r="A49" s="473" t="s">
        <v>304</v>
      </c>
      <c r="B49" s="621"/>
      <c r="C49" s="622"/>
      <c r="D49" s="626" t="s">
        <v>77</v>
      </c>
      <c r="E49" s="627"/>
      <c r="F49" s="389" t="s">
        <v>99</v>
      </c>
      <c r="G49" s="628"/>
      <c r="H49" s="629"/>
      <c r="I49" s="162"/>
      <c r="J49" s="163"/>
      <c r="K49" s="163"/>
      <c r="L49" s="164"/>
      <c r="M49" s="165"/>
      <c r="N49" s="165"/>
      <c r="O49" s="165"/>
      <c r="P49" s="165"/>
      <c r="Q49" s="166"/>
      <c r="R49" s="88"/>
      <c r="S49" s="89"/>
      <c r="U49" s="100" t="s">
        <v>317</v>
      </c>
    </row>
    <row r="50" spans="1:33" ht="17.100000000000001" customHeight="1" thickBot="1">
      <c r="A50" s="623"/>
      <c r="B50" s="624"/>
      <c r="C50" s="625"/>
      <c r="D50" s="630" t="s">
        <v>90</v>
      </c>
      <c r="E50" s="631"/>
      <c r="F50" s="632"/>
      <c r="G50" s="633"/>
      <c r="H50" s="634"/>
      <c r="I50" s="635" t="s">
        <v>60</v>
      </c>
      <c r="J50" s="636"/>
      <c r="K50" s="637"/>
      <c r="L50" s="602"/>
      <c r="M50" s="603"/>
      <c r="N50" s="603"/>
      <c r="O50" s="603"/>
      <c r="P50" s="603"/>
      <c r="Q50" s="604"/>
      <c r="R50" s="88"/>
      <c r="S50" s="88"/>
      <c r="U50" s="100" t="s">
        <v>310</v>
      </c>
    </row>
    <row r="51" spans="1:33" s="6" customFormat="1" ht="24" customHeight="1" thickBot="1">
      <c r="A51" s="605" t="s">
        <v>348</v>
      </c>
      <c r="B51" s="605"/>
      <c r="C51" s="605"/>
      <c r="D51" s="451" t="s">
        <v>300</v>
      </c>
      <c r="E51" s="383"/>
      <c r="F51" s="606" t="s">
        <v>92</v>
      </c>
      <c r="G51" s="607"/>
      <c r="H51" s="608"/>
      <c r="I51" s="609"/>
      <c r="J51" s="610"/>
      <c r="K51" s="610"/>
      <c r="L51" s="610"/>
      <c r="M51" s="610"/>
      <c r="N51" s="610"/>
      <c r="O51" s="610"/>
      <c r="P51" s="610"/>
      <c r="Q51" s="611"/>
      <c r="R51" s="13"/>
      <c r="S51" s="89"/>
      <c r="U51" s="11" t="s">
        <v>318</v>
      </c>
      <c r="V51" s="11"/>
      <c r="W51" s="11"/>
      <c r="X51" s="11"/>
      <c r="Y51" s="11"/>
      <c r="Z51" s="11"/>
      <c r="AA51" s="11"/>
      <c r="AB51" s="11"/>
      <c r="AC51" s="11"/>
      <c r="AD51" s="11"/>
      <c r="AE51" s="11"/>
      <c r="AF51" s="11"/>
      <c r="AG51" s="11"/>
    </row>
    <row r="52" spans="1:33" s="6" customFormat="1" ht="17.100000000000001" customHeight="1" thickBot="1">
      <c r="A52" s="612" t="s">
        <v>305</v>
      </c>
      <c r="B52" s="613"/>
      <c r="C52" s="614"/>
      <c r="D52" s="451" t="s">
        <v>35</v>
      </c>
      <c r="E52" s="383"/>
      <c r="F52" s="413" t="s">
        <v>92</v>
      </c>
      <c r="G52" s="414"/>
      <c r="H52" s="415"/>
      <c r="I52" s="618" t="s">
        <v>36</v>
      </c>
      <c r="J52" s="619"/>
      <c r="K52" s="620"/>
      <c r="L52" s="379"/>
      <c r="M52" s="380"/>
      <c r="N52" s="380"/>
      <c r="O52" s="380"/>
      <c r="P52" s="380"/>
      <c r="Q52" s="381"/>
      <c r="R52" s="13"/>
      <c r="S52" s="89"/>
      <c r="U52" s="11" t="s">
        <v>131</v>
      </c>
      <c r="V52" s="11"/>
      <c r="W52" s="11"/>
      <c r="X52" s="11"/>
      <c r="Y52" s="11"/>
      <c r="Z52" s="11"/>
      <c r="AA52" s="11"/>
      <c r="AB52" s="11"/>
      <c r="AC52" s="11"/>
      <c r="AD52" s="11"/>
      <c r="AE52" s="11"/>
      <c r="AF52" s="11"/>
      <c r="AG52" s="11"/>
    </row>
    <row r="53" spans="1:33" s="6" customFormat="1" ht="17.100000000000001" customHeight="1" thickBot="1">
      <c r="A53" s="615"/>
      <c r="B53" s="616"/>
      <c r="C53" s="617"/>
      <c r="D53" s="594" t="s">
        <v>148</v>
      </c>
      <c r="E53" s="595"/>
      <c r="F53" s="430"/>
      <c r="G53" s="431"/>
      <c r="H53" s="431"/>
      <c r="I53" s="431"/>
      <c r="J53" s="431"/>
      <c r="K53" s="431"/>
      <c r="L53" s="431"/>
      <c r="M53" s="431"/>
      <c r="N53" s="431"/>
      <c r="O53" s="431"/>
      <c r="P53" s="431"/>
      <c r="Q53" s="432"/>
      <c r="R53" s="13"/>
      <c r="S53" s="5"/>
      <c r="U53" s="11" t="s">
        <v>301</v>
      </c>
      <c r="V53" s="11"/>
      <c r="W53" s="11"/>
      <c r="X53" s="11"/>
      <c r="Y53" s="11"/>
      <c r="Z53" s="11"/>
      <c r="AA53" s="11"/>
      <c r="AB53" s="11"/>
      <c r="AC53" s="11"/>
      <c r="AD53" s="11"/>
      <c r="AE53" s="11"/>
      <c r="AF53" s="11"/>
      <c r="AG53" s="11"/>
    </row>
    <row r="54" spans="1:33" ht="18" customHeight="1" thickBot="1">
      <c r="A54" s="384" t="s">
        <v>284</v>
      </c>
      <c r="B54" s="385"/>
      <c r="C54" s="386"/>
      <c r="D54" s="451" t="s">
        <v>77</v>
      </c>
      <c r="E54" s="383"/>
      <c r="F54" s="596" t="s">
        <v>92</v>
      </c>
      <c r="G54" s="597"/>
      <c r="H54" s="598"/>
      <c r="I54" s="599" t="s">
        <v>306</v>
      </c>
      <c r="J54" s="600"/>
      <c r="K54" s="600"/>
      <c r="L54" s="600"/>
      <c r="M54" s="600"/>
      <c r="N54" s="600"/>
      <c r="O54" s="600"/>
      <c r="P54" s="600"/>
      <c r="Q54" s="601"/>
      <c r="R54" s="88"/>
      <c r="S54" s="89"/>
      <c r="U54" s="100" t="s">
        <v>204</v>
      </c>
    </row>
    <row r="55" spans="1:33" ht="4.5" customHeight="1" thickBot="1">
      <c r="A55" s="167"/>
      <c r="B55" s="168"/>
      <c r="C55" s="167"/>
      <c r="D55" s="167"/>
      <c r="E55" s="96"/>
      <c r="F55" s="96"/>
      <c r="G55" s="96"/>
      <c r="H55" s="96"/>
      <c r="I55" s="169"/>
      <c r="J55" s="169"/>
      <c r="K55" s="169"/>
      <c r="L55" s="169"/>
      <c r="M55" s="169"/>
      <c r="N55" s="169"/>
      <c r="O55" s="169"/>
      <c r="P55" s="169"/>
      <c r="Q55" s="169"/>
      <c r="R55" s="88"/>
      <c r="S55" s="89"/>
      <c r="U55" s="100" t="s">
        <v>351</v>
      </c>
    </row>
    <row r="56" spans="1:33" s="6" customFormat="1" ht="10.5" customHeight="1" thickBot="1">
      <c r="A56" s="102" t="s">
        <v>41</v>
      </c>
      <c r="B56" s="170"/>
      <c r="C56" s="100" t="s">
        <v>42</v>
      </c>
      <c r="D56" s="100"/>
      <c r="E56" s="100"/>
      <c r="F56" s="100"/>
      <c r="G56" s="104"/>
      <c r="H56" s="100"/>
      <c r="I56" s="100"/>
      <c r="J56" s="100"/>
      <c r="K56" s="100"/>
      <c r="L56" s="100"/>
      <c r="M56" s="100"/>
      <c r="N56" s="100"/>
      <c r="O56" s="100"/>
      <c r="P56" s="100"/>
      <c r="Q56" s="100"/>
      <c r="R56" s="13"/>
      <c r="S56" s="89"/>
      <c r="U56" s="100" t="s">
        <v>122</v>
      </c>
      <c r="V56" s="11"/>
      <c r="W56" s="11"/>
      <c r="X56" s="11"/>
      <c r="Y56" s="11"/>
      <c r="Z56" s="11"/>
      <c r="AA56" s="11"/>
      <c r="AB56" s="11"/>
      <c r="AC56" s="11"/>
      <c r="AD56" s="11"/>
      <c r="AE56" s="11"/>
      <c r="AF56" s="11"/>
      <c r="AG56" s="11"/>
    </row>
    <row r="57" spans="1:33" s="100" customFormat="1" ht="10.5" customHeight="1" thickBot="1">
      <c r="A57" s="102"/>
      <c r="B57" s="105"/>
      <c r="C57" s="100" t="s">
        <v>151</v>
      </c>
      <c r="G57" s="104"/>
      <c r="R57" s="99"/>
      <c r="S57" s="99"/>
      <c r="U57" s="100" t="s">
        <v>350</v>
      </c>
    </row>
    <row r="58" spans="1:33" s="100" customFormat="1" ht="10.5" customHeight="1">
      <c r="A58" s="106" t="s">
        <v>44</v>
      </c>
      <c r="B58" s="100" t="s">
        <v>45</v>
      </c>
      <c r="U58" s="100" t="s">
        <v>123</v>
      </c>
    </row>
    <row r="59" spans="1:33" s="100" customFormat="1" ht="10.5" customHeight="1">
      <c r="A59" s="106" t="s">
        <v>46</v>
      </c>
      <c r="B59" s="502" t="s">
        <v>376</v>
      </c>
      <c r="C59" s="502"/>
      <c r="D59" s="502"/>
      <c r="E59" s="502"/>
      <c r="F59" s="502"/>
      <c r="G59" s="502"/>
      <c r="H59" s="502"/>
      <c r="I59" s="502"/>
      <c r="J59" s="502"/>
      <c r="K59" s="502"/>
      <c r="L59" s="502"/>
      <c r="M59" s="502"/>
      <c r="U59" s="100" t="s">
        <v>264</v>
      </c>
    </row>
    <row r="60" spans="1:33" s="100" customFormat="1">
      <c r="A60" s="91"/>
      <c r="B60" s="91"/>
      <c r="C60" s="91"/>
      <c r="D60" s="91"/>
      <c r="E60" s="91"/>
      <c r="F60" s="91"/>
      <c r="G60" s="93"/>
      <c r="H60" s="91"/>
      <c r="I60" s="91"/>
      <c r="J60" s="91"/>
      <c r="K60" s="91"/>
      <c r="L60" s="91"/>
      <c r="M60" s="91"/>
      <c r="N60" s="91"/>
      <c r="O60" s="91"/>
      <c r="P60" s="91"/>
      <c r="Q60" s="91"/>
      <c r="U60" s="100" t="s">
        <v>34</v>
      </c>
    </row>
    <row r="61" spans="1:33" ht="12" customHeight="1">
      <c r="U61" s="100" t="s">
        <v>208</v>
      </c>
    </row>
    <row r="62" spans="1:33" ht="12" customHeight="1">
      <c r="U62" s="100" t="s">
        <v>131</v>
      </c>
    </row>
    <row r="63" spans="1:33" ht="12" customHeight="1">
      <c r="U63" s="100" t="s">
        <v>133</v>
      </c>
    </row>
    <row r="64" spans="1:33" ht="12" customHeight="1">
      <c r="U64" s="100" t="s">
        <v>131</v>
      </c>
    </row>
    <row r="65" spans="7:21" ht="12" customHeight="1"/>
    <row r="66" spans="7:21" ht="12" customHeight="1">
      <c r="U66" s="91"/>
    </row>
    <row r="67" spans="7:21" ht="12" customHeight="1">
      <c r="U67" s="91"/>
    </row>
    <row r="68" spans="7:21" ht="12" customHeight="1">
      <c r="U68" s="91"/>
    </row>
    <row r="69" spans="7:21" ht="12" customHeight="1">
      <c r="U69" s="91"/>
    </row>
    <row r="70" spans="7:21" ht="12" customHeight="1">
      <c r="U70" s="91"/>
    </row>
    <row r="71" spans="7:21" ht="12" customHeight="1">
      <c r="G71" s="9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c r="G111" s="91"/>
    </row>
    <row r="112" spans="7:7">
      <c r="G112" s="91"/>
    </row>
    <row r="113" spans="7:7">
      <c r="G113" s="91"/>
    </row>
    <row r="114" spans="7:7">
      <c r="G114" s="91"/>
    </row>
    <row r="115" spans="7:7">
      <c r="G115" s="91"/>
    </row>
    <row r="116" spans="7:7">
      <c r="G116" s="91"/>
    </row>
    <row r="117" spans="7:7">
      <c r="G117" s="91"/>
    </row>
    <row r="118" spans="7:7">
      <c r="G118" s="91"/>
    </row>
    <row r="120" spans="7:7">
      <c r="G120" s="91"/>
    </row>
    <row r="121" spans="7:7">
      <c r="G121" s="91"/>
    </row>
    <row r="122" spans="7:7">
      <c r="G122" s="91"/>
    </row>
    <row r="123" spans="7:7">
      <c r="G123" s="91"/>
    </row>
    <row r="124" spans="7:7">
      <c r="G124" s="91"/>
    </row>
    <row r="125" spans="7:7">
      <c r="G125" s="91"/>
    </row>
    <row r="126" spans="7:7">
      <c r="G126" s="91"/>
    </row>
    <row r="127" spans="7:7">
      <c r="G127" s="91"/>
    </row>
    <row r="129" spans="7:7">
      <c r="G129" s="91"/>
    </row>
    <row r="130" spans="7:7">
      <c r="G130" s="91"/>
    </row>
    <row r="135" spans="7:7">
      <c r="G135" s="91"/>
    </row>
    <row r="136" spans="7:7">
      <c r="G136" s="91"/>
    </row>
    <row r="137" spans="7:7">
      <c r="G137" s="91"/>
    </row>
    <row r="138" spans="7:7">
      <c r="G138" s="91"/>
    </row>
    <row r="139" spans="7:7">
      <c r="G139" s="91"/>
    </row>
    <row r="140" spans="7:7">
      <c r="G140" s="91"/>
    </row>
  </sheetData>
  <sheetProtection sheet="1" selectLockedCells="1"/>
  <mergeCells count="130">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s>
  <phoneticPr fontId="3"/>
  <dataValidations count="24">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8:Q38 F33:Q33" xr:uid="{00000000-0002-0000-0300-000003000000}">
      <formula1>$U$41:$U$43</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7:Q47 L49:Q50 L52:Q52" xr:uid="{00000000-0002-0000-0300-000005000000}"/>
    <dataValidation type="list" errorStyle="warning" allowBlank="1" showInputMessage="1" showErrorMessage="1" sqref="F52:H52"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0:H50"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49:H49"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1:H51" xr:uid="{00000000-0002-0000-0300-000010000000}">
      <formula1>$U$53:$U$54</formula1>
    </dataValidation>
    <dataValidation type="list" errorStyle="warning" allowBlank="1" showInputMessage="1" showErrorMessage="1" sqref="H48:Q48" xr:uid="{00000000-0002-0000-0300-000011000000}">
      <formula1>$U$59:$U$60</formula1>
    </dataValidation>
    <dataValidation type="list" errorStyle="warning" allowBlank="1" showErrorMessage="1" sqref="F47:G47" xr:uid="{00000000-0002-0000-0300-000012000000}">
      <formula1>$U$61:$U$62</formula1>
    </dataValidation>
    <dataValidation type="list" errorStyle="warning" allowBlank="1" showInputMessage="1" showErrorMessage="1" sqref="F54:H54" xr:uid="{00000000-0002-0000-0300-000013000000}">
      <formula1>$U$63:$U$64</formula1>
    </dataValidation>
    <dataValidation type="list" errorStyle="warning" allowBlank="1" showInputMessage="1" showErrorMessage="1" sqref="F43:H43" xr:uid="{00000000-0002-0000-0300-000014000000}">
      <formula1>$U$51:$U$52</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44:J44" xr:uid="{00000000-0002-0000-0300-000018000000}">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364</v>
      </c>
      <c r="B1" s="9"/>
      <c r="C1" s="9"/>
      <c r="D1" s="9"/>
      <c r="E1" s="9"/>
      <c r="F1" s="9"/>
      <c r="G1" s="9"/>
      <c r="H1" s="9"/>
      <c r="I1" s="9"/>
      <c r="J1" s="9"/>
      <c r="K1" s="9"/>
      <c r="L1" s="9"/>
      <c r="M1" s="9"/>
      <c r="N1" s="9"/>
    </row>
    <row r="2" spans="1:25" s="110" customFormat="1" ht="12.75" thickBot="1">
      <c r="A2" s="107"/>
      <c r="B2" s="107"/>
      <c r="C2" s="107"/>
      <c r="D2" s="107"/>
      <c r="E2" s="107"/>
      <c r="H2" s="825" t="s">
        <v>0</v>
      </c>
      <c r="I2" s="826"/>
      <c r="J2" s="827">
        <f>'様式-共1-Ⅰ（プラント）'!H2</f>
        <v>22090901</v>
      </c>
      <c r="K2" s="828"/>
      <c r="L2" s="828"/>
      <c r="M2" s="829"/>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589" t="s">
        <v>76</v>
      </c>
      <c r="B4" s="589"/>
      <c r="C4" s="589"/>
      <c r="D4" s="589"/>
      <c r="E4" s="589"/>
      <c r="F4" s="589"/>
      <c r="G4" s="589"/>
      <c r="H4" s="589"/>
      <c r="I4" s="589"/>
      <c r="J4" s="589"/>
      <c r="K4" s="589"/>
      <c r="L4" s="589"/>
      <c r="M4" s="589"/>
      <c r="N4" s="589"/>
      <c r="O4" s="107"/>
      <c r="P4" s="107"/>
    </row>
    <row r="5" spans="1:25" s="128" customFormat="1" ht="18" customHeight="1" thickBot="1">
      <c r="A5" s="127" t="s">
        <v>1</v>
      </c>
      <c r="B5" s="830" t="str">
        <f>'様式-共1-Ⅰ（プラント）'!B7:N7</f>
        <v>地下鉄南北線泉中央配電室高圧受電設備等更新工事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87">
        <v>1</v>
      </c>
      <c r="B8" s="783" t="s">
        <v>347</v>
      </c>
      <c r="C8" s="784"/>
      <c r="D8" s="784"/>
      <c r="E8" s="784"/>
      <c r="F8" s="784"/>
      <c r="G8" s="784"/>
      <c r="H8" s="785"/>
      <c r="I8" s="786" t="s">
        <v>59</v>
      </c>
      <c r="J8" s="787"/>
      <c r="K8" s="788"/>
      <c r="L8" s="789"/>
      <c r="M8" s="789"/>
      <c r="N8" s="790"/>
    </row>
    <row r="9" spans="1:25" ht="21.75" customHeight="1" thickBot="1">
      <c r="A9" s="787"/>
      <c r="B9" s="794" t="s">
        <v>358</v>
      </c>
      <c r="C9" s="795"/>
      <c r="D9" s="795"/>
      <c r="E9" s="795"/>
      <c r="F9" s="795"/>
      <c r="G9" s="795"/>
      <c r="H9" s="796"/>
      <c r="I9" s="786"/>
      <c r="J9" s="787"/>
      <c r="K9" s="791"/>
      <c r="L9" s="792"/>
      <c r="M9" s="792"/>
      <c r="N9" s="793"/>
    </row>
    <row r="10" spans="1:25" ht="18" customHeight="1" thickBot="1">
      <c r="A10" s="798"/>
      <c r="B10" s="781" t="s">
        <v>65</v>
      </c>
      <c r="C10" s="797"/>
      <c r="D10" s="810"/>
      <c r="E10" s="811"/>
      <c r="F10" s="811"/>
      <c r="G10" s="811"/>
      <c r="H10" s="816"/>
      <c r="I10" s="820" t="s">
        <v>60</v>
      </c>
      <c r="J10" s="821"/>
      <c r="K10" s="817"/>
      <c r="L10" s="818"/>
      <c r="M10" s="818"/>
      <c r="N10" s="819"/>
    </row>
    <row r="11" spans="1:25" ht="18" customHeight="1" thickBot="1">
      <c r="A11" s="798"/>
      <c r="B11" s="787" t="s">
        <v>152</v>
      </c>
      <c r="C11" s="803"/>
      <c r="D11" s="810"/>
      <c r="E11" s="811"/>
      <c r="F11" s="811"/>
      <c r="G11" s="811"/>
      <c r="H11" s="816"/>
      <c r="I11" s="820" t="s">
        <v>83</v>
      </c>
      <c r="J11" s="821"/>
      <c r="K11" s="822"/>
      <c r="L11" s="823"/>
      <c r="M11" s="823"/>
      <c r="N11" s="824"/>
    </row>
    <row r="12" spans="1:25" ht="18" customHeight="1" thickBot="1">
      <c r="A12" s="798"/>
      <c r="B12" s="787" t="s">
        <v>66</v>
      </c>
      <c r="C12" s="803"/>
      <c r="D12" s="804"/>
      <c r="E12" s="805"/>
      <c r="F12" s="805"/>
      <c r="G12" s="805"/>
      <c r="H12" s="806"/>
      <c r="I12" s="807" t="s">
        <v>68</v>
      </c>
      <c r="J12" s="808"/>
      <c r="K12" s="809"/>
      <c r="L12" s="628"/>
      <c r="M12" s="628"/>
      <c r="N12" s="629"/>
    </row>
    <row r="13" spans="1:25" ht="18" customHeight="1" thickBot="1">
      <c r="A13" s="798"/>
      <c r="B13" s="787" t="s">
        <v>67</v>
      </c>
      <c r="C13" s="803"/>
      <c r="D13" s="810" t="s">
        <v>206</v>
      </c>
      <c r="E13" s="811"/>
      <c r="F13" s="811"/>
      <c r="G13" s="812"/>
      <c r="H13" s="813" t="s">
        <v>81</v>
      </c>
      <c r="I13" s="814"/>
      <c r="J13" s="815" t="s">
        <v>206</v>
      </c>
      <c r="K13" s="811"/>
      <c r="L13" s="811"/>
      <c r="M13" s="811"/>
      <c r="N13" s="816"/>
    </row>
    <row r="14" spans="1:25" ht="14.25" thickBot="1">
      <c r="A14" s="787">
        <v>2</v>
      </c>
      <c r="B14" s="783" t="s">
        <v>347</v>
      </c>
      <c r="C14" s="784"/>
      <c r="D14" s="784"/>
      <c r="E14" s="784"/>
      <c r="F14" s="784"/>
      <c r="G14" s="784"/>
      <c r="H14" s="785"/>
      <c r="I14" s="786" t="s">
        <v>59</v>
      </c>
      <c r="J14" s="787"/>
      <c r="K14" s="788"/>
      <c r="L14" s="789"/>
      <c r="M14" s="789"/>
      <c r="N14" s="790"/>
    </row>
    <row r="15" spans="1:25" ht="21.75" customHeight="1" thickBot="1">
      <c r="A15" s="787"/>
      <c r="B15" s="794" t="s">
        <v>358</v>
      </c>
      <c r="C15" s="795"/>
      <c r="D15" s="795"/>
      <c r="E15" s="795"/>
      <c r="F15" s="795"/>
      <c r="G15" s="795"/>
      <c r="H15" s="796"/>
      <c r="I15" s="786"/>
      <c r="J15" s="787"/>
      <c r="K15" s="791"/>
      <c r="L15" s="792"/>
      <c r="M15" s="792"/>
      <c r="N15" s="793"/>
    </row>
    <row r="16" spans="1:25" ht="18" customHeight="1" thickBot="1">
      <c r="A16" s="798"/>
      <c r="B16" s="781" t="s">
        <v>65</v>
      </c>
      <c r="C16" s="797"/>
      <c r="D16" s="810"/>
      <c r="E16" s="811"/>
      <c r="F16" s="811"/>
      <c r="G16" s="811"/>
      <c r="H16" s="816"/>
      <c r="I16" s="786" t="s">
        <v>60</v>
      </c>
      <c r="J16" s="787"/>
      <c r="K16" s="817"/>
      <c r="L16" s="818"/>
      <c r="M16" s="818"/>
      <c r="N16" s="819"/>
    </row>
    <row r="17" spans="1:14" ht="18" customHeight="1" thickBot="1">
      <c r="A17" s="798"/>
      <c r="B17" s="787" t="s">
        <v>152</v>
      </c>
      <c r="C17" s="803"/>
      <c r="D17" s="810"/>
      <c r="E17" s="811"/>
      <c r="F17" s="811"/>
      <c r="G17" s="811"/>
      <c r="H17" s="816"/>
      <c r="I17" s="820" t="s">
        <v>83</v>
      </c>
      <c r="J17" s="821"/>
      <c r="K17" s="822"/>
      <c r="L17" s="823"/>
      <c r="M17" s="823"/>
      <c r="N17" s="824"/>
    </row>
    <row r="18" spans="1:14" ht="18" customHeight="1" thickBot="1">
      <c r="A18" s="798"/>
      <c r="B18" s="787" t="s">
        <v>66</v>
      </c>
      <c r="C18" s="803"/>
      <c r="D18" s="804"/>
      <c r="E18" s="805"/>
      <c r="F18" s="805"/>
      <c r="G18" s="805"/>
      <c r="H18" s="806"/>
      <c r="I18" s="807" t="s">
        <v>68</v>
      </c>
      <c r="J18" s="808"/>
      <c r="K18" s="809"/>
      <c r="L18" s="628"/>
      <c r="M18" s="628"/>
      <c r="N18" s="629"/>
    </row>
    <row r="19" spans="1:14" ht="18" customHeight="1" thickBot="1">
      <c r="A19" s="798"/>
      <c r="B19" s="787" t="s">
        <v>67</v>
      </c>
      <c r="C19" s="803"/>
      <c r="D19" s="810" t="s">
        <v>206</v>
      </c>
      <c r="E19" s="811"/>
      <c r="F19" s="811"/>
      <c r="G19" s="812"/>
      <c r="H19" s="813" t="s">
        <v>81</v>
      </c>
      <c r="I19" s="814"/>
      <c r="J19" s="815" t="s">
        <v>206</v>
      </c>
      <c r="K19" s="811"/>
      <c r="L19" s="811"/>
      <c r="M19" s="811"/>
      <c r="N19" s="816"/>
    </row>
    <row r="20" spans="1:14" ht="14.25" thickBot="1">
      <c r="A20" s="787">
        <v>3</v>
      </c>
      <c r="B20" s="783" t="s">
        <v>347</v>
      </c>
      <c r="C20" s="784"/>
      <c r="D20" s="784"/>
      <c r="E20" s="784"/>
      <c r="F20" s="784"/>
      <c r="G20" s="784"/>
      <c r="H20" s="785"/>
      <c r="I20" s="786" t="s">
        <v>59</v>
      </c>
      <c r="J20" s="787"/>
      <c r="K20" s="788"/>
      <c r="L20" s="789"/>
      <c r="M20" s="789"/>
      <c r="N20" s="790"/>
    </row>
    <row r="21" spans="1:14" ht="21.75" customHeight="1" thickBot="1">
      <c r="A21" s="787"/>
      <c r="B21" s="794" t="s">
        <v>358</v>
      </c>
      <c r="C21" s="795"/>
      <c r="D21" s="795"/>
      <c r="E21" s="795"/>
      <c r="F21" s="795"/>
      <c r="G21" s="795"/>
      <c r="H21" s="796"/>
      <c r="I21" s="786"/>
      <c r="J21" s="787"/>
      <c r="K21" s="791"/>
      <c r="L21" s="792"/>
      <c r="M21" s="792"/>
      <c r="N21" s="793"/>
    </row>
    <row r="22" spans="1:14" ht="18" customHeight="1" thickBot="1">
      <c r="A22" s="798"/>
      <c r="B22" s="781" t="s">
        <v>65</v>
      </c>
      <c r="C22" s="797"/>
      <c r="D22" s="810"/>
      <c r="E22" s="811"/>
      <c r="F22" s="811"/>
      <c r="G22" s="811"/>
      <c r="H22" s="816"/>
      <c r="I22" s="786" t="s">
        <v>60</v>
      </c>
      <c r="J22" s="787"/>
      <c r="K22" s="817"/>
      <c r="L22" s="818"/>
      <c r="M22" s="818"/>
      <c r="N22" s="819"/>
    </row>
    <row r="23" spans="1:14" ht="18" customHeight="1" thickBot="1">
      <c r="A23" s="798"/>
      <c r="B23" s="787" t="s">
        <v>152</v>
      </c>
      <c r="C23" s="803"/>
      <c r="D23" s="810"/>
      <c r="E23" s="811"/>
      <c r="F23" s="811"/>
      <c r="G23" s="811"/>
      <c r="H23" s="816"/>
      <c r="I23" s="820" t="s">
        <v>83</v>
      </c>
      <c r="J23" s="821"/>
      <c r="K23" s="822"/>
      <c r="L23" s="823"/>
      <c r="M23" s="823"/>
      <c r="N23" s="824"/>
    </row>
    <row r="24" spans="1:14" ht="18" customHeight="1" thickBot="1">
      <c r="A24" s="798"/>
      <c r="B24" s="787" t="s">
        <v>66</v>
      </c>
      <c r="C24" s="803"/>
      <c r="D24" s="804"/>
      <c r="E24" s="805"/>
      <c r="F24" s="805"/>
      <c r="G24" s="805"/>
      <c r="H24" s="806"/>
      <c r="I24" s="807" t="s">
        <v>68</v>
      </c>
      <c r="J24" s="808"/>
      <c r="K24" s="809"/>
      <c r="L24" s="628"/>
      <c r="M24" s="628"/>
      <c r="N24" s="629"/>
    </row>
    <row r="25" spans="1:14" ht="18" customHeight="1" thickBot="1">
      <c r="A25" s="798"/>
      <c r="B25" s="787" t="s">
        <v>67</v>
      </c>
      <c r="C25" s="803"/>
      <c r="D25" s="810" t="s">
        <v>206</v>
      </c>
      <c r="E25" s="811"/>
      <c r="F25" s="811"/>
      <c r="G25" s="812"/>
      <c r="H25" s="813" t="s">
        <v>81</v>
      </c>
      <c r="I25" s="814"/>
      <c r="J25" s="815" t="s">
        <v>206</v>
      </c>
      <c r="K25" s="811"/>
      <c r="L25" s="811"/>
      <c r="M25" s="811"/>
      <c r="N25" s="816"/>
    </row>
    <row r="26" spans="1:14" ht="14.25" thickBot="1">
      <c r="A26" s="787">
        <v>4</v>
      </c>
      <c r="B26" s="783" t="s">
        <v>347</v>
      </c>
      <c r="C26" s="784"/>
      <c r="D26" s="784"/>
      <c r="E26" s="784"/>
      <c r="F26" s="784"/>
      <c r="G26" s="784"/>
      <c r="H26" s="785"/>
      <c r="I26" s="786" t="s">
        <v>59</v>
      </c>
      <c r="J26" s="787"/>
      <c r="K26" s="788"/>
      <c r="L26" s="789"/>
      <c r="M26" s="789"/>
      <c r="N26" s="790"/>
    </row>
    <row r="27" spans="1:14" ht="21.75" customHeight="1" thickBot="1">
      <c r="A27" s="787"/>
      <c r="B27" s="794" t="s">
        <v>358</v>
      </c>
      <c r="C27" s="795"/>
      <c r="D27" s="795"/>
      <c r="E27" s="795"/>
      <c r="F27" s="795"/>
      <c r="G27" s="795"/>
      <c r="H27" s="796"/>
      <c r="I27" s="786"/>
      <c r="J27" s="787"/>
      <c r="K27" s="791"/>
      <c r="L27" s="792"/>
      <c r="M27" s="792"/>
      <c r="N27" s="793"/>
    </row>
    <row r="28" spans="1:14" ht="18" customHeight="1" thickBot="1">
      <c r="A28" s="798"/>
      <c r="B28" s="781" t="s">
        <v>65</v>
      </c>
      <c r="C28" s="797"/>
      <c r="D28" s="810"/>
      <c r="E28" s="811"/>
      <c r="F28" s="811"/>
      <c r="G28" s="811"/>
      <c r="H28" s="816"/>
      <c r="I28" s="786" t="s">
        <v>60</v>
      </c>
      <c r="J28" s="787"/>
      <c r="K28" s="817"/>
      <c r="L28" s="818"/>
      <c r="M28" s="818"/>
      <c r="N28" s="819"/>
    </row>
    <row r="29" spans="1:14" ht="18" customHeight="1" thickBot="1">
      <c r="A29" s="798"/>
      <c r="B29" s="787" t="s">
        <v>152</v>
      </c>
      <c r="C29" s="803"/>
      <c r="D29" s="810"/>
      <c r="E29" s="811"/>
      <c r="F29" s="811"/>
      <c r="G29" s="811"/>
      <c r="H29" s="816"/>
      <c r="I29" s="820" t="s">
        <v>83</v>
      </c>
      <c r="J29" s="821"/>
      <c r="K29" s="822"/>
      <c r="L29" s="823"/>
      <c r="M29" s="823"/>
      <c r="N29" s="824"/>
    </row>
    <row r="30" spans="1:14" ht="18" customHeight="1" thickBot="1">
      <c r="A30" s="798"/>
      <c r="B30" s="787" t="s">
        <v>66</v>
      </c>
      <c r="C30" s="803"/>
      <c r="D30" s="804"/>
      <c r="E30" s="805"/>
      <c r="F30" s="805"/>
      <c r="G30" s="805"/>
      <c r="H30" s="806"/>
      <c r="I30" s="807" t="s">
        <v>68</v>
      </c>
      <c r="J30" s="808"/>
      <c r="K30" s="809"/>
      <c r="L30" s="628"/>
      <c r="M30" s="628"/>
      <c r="N30" s="629"/>
    </row>
    <row r="31" spans="1:14" ht="18" customHeight="1" thickBot="1">
      <c r="A31" s="798"/>
      <c r="B31" s="787" t="s">
        <v>67</v>
      </c>
      <c r="C31" s="803"/>
      <c r="D31" s="810" t="s">
        <v>206</v>
      </c>
      <c r="E31" s="811"/>
      <c r="F31" s="811"/>
      <c r="G31" s="812"/>
      <c r="H31" s="813" t="s">
        <v>81</v>
      </c>
      <c r="I31" s="814"/>
      <c r="J31" s="815" t="s">
        <v>206</v>
      </c>
      <c r="K31" s="811"/>
      <c r="L31" s="811"/>
      <c r="M31" s="811"/>
      <c r="N31" s="816"/>
    </row>
    <row r="32" spans="1:14" ht="14.25" thickBot="1">
      <c r="A32" s="787">
        <v>5</v>
      </c>
      <c r="B32" s="783" t="s">
        <v>347</v>
      </c>
      <c r="C32" s="784"/>
      <c r="D32" s="784"/>
      <c r="E32" s="784"/>
      <c r="F32" s="784"/>
      <c r="G32" s="784"/>
      <c r="H32" s="785"/>
      <c r="I32" s="786" t="s">
        <v>59</v>
      </c>
      <c r="J32" s="787"/>
      <c r="K32" s="788"/>
      <c r="L32" s="789"/>
      <c r="M32" s="789"/>
      <c r="N32" s="790"/>
    </row>
    <row r="33" spans="1:14" ht="21.75" customHeight="1" thickBot="1">
      <c r="A33" s="787"/>
      <c r="B33" s="794" t="s">
        <v>358</v>
      </c>
      <c r="C33" s="795"/>
      <c r="D33" s="795"/>
      <c r="E33" s="795"/>
      <c r="F33" s="795"/>
      <c r="G33" s="795"/>
      <c r="H33" s="796"/>
      <c r="I33" s="786"/>
      <c r="J33" s="787"/>
      <c r="K33" s="791"/>
      <c r="L33" s="792"/>
      <c r="M33" s="792"/>
      <c r="N33" s="793"/>
    </row>
    <row r="34" spans="1:14" ht="18" customHeight="1" thickBot="1">
      <c r="A34" s="798"/>
      <c r="B34" s="781" t="s">
        <v>65</v>
      </c>
      <c r="C34" s="797"/>
      <c r="D34" s="810"/>
      <c r="E34" s="811"/>
      <c r="F34" s="811"/>
      <c r="G34" s="811"/>
      <c r="H34" s="816"/>
      <c r="I34" s="786" t="s">
        <v>60</v>
      </c>
      <c r="J34" s="787"/>
      <c r="K34" s="817"/>
      <c r="L34" s="818"/>
      <c r="M34" s="818"/>
      <c r="N34" s="819"/>
    </row>
    <row r="35" spans="1:14" ht="18" customHeight="1" thickBot="1">
      <c r="A35" s="798"/>
      <c r="B35" s="787" t="s">
        <v>152</v>
      </c>
      <c r="C35" s="803"/>
      <c r="D35" s="810"/>
      <c r="E35" s="811"/>
      <c r="F35" s="811"/>
      <c r="G35" s="811"/>
      <c r="H35" s="816"/>
      <c r="I35" s="820" t="s">
        <v>83</v>
      </c>
      <c r="J35" s="821"/>
      <c r="K35" s="822"/>
      <c r="L35" s="823"/>
      <c r="M35" s="823"/>
      <c r="N35" s="824"/>
    </row>
    <row r="36" spans="1:14" ht="18" customHeight="1" thickBot="1">
      <c r="A36" s="798"/>
      <c r="B36" s="787" t="s">
        <v>66</v>
      </c>
      <c r="C36" s="803"/>
      <c r="D36" s="804"/>
      <c r="E36" s="805"/>
      <c r="F36" s="805"/>
      <c r="G36" s="805"/>
      <c r="H36" s="806"/>
      <c r="I36" s="807" t="s">
        <v>68</v>
      </c>
      <c r="J36" s="808"/>
      <c r="K36" s="809"/>
      <c r="L36" s="628"/>
      <c r="M36" s="628"/>
      <c r="N36" s="629"/>
    </row>
    <row r="37" spans="1:14" ht="18" customHeight="1" thickBot="1">
      <c r="A37" s="798"/>
      <c r="B37" s="787" t="s">
        <v>67</v>
      </c>
      <c r="C37" s="803"/>
      <c r="D37" s="810" t="s">
        <v>206</v>
      </c>
      <c r="E37" s="811"/>
      <c r="F37" s="811"/>
      <c r="G37" s="812"/>
      <c r="H37" s="813" t="s">
        <v>81</v>
      </c>
      <c r="I37" s="814"/>
      <c r="J37" s="815" t="s">
        <v>206</v>
      </c>
      <c r="K37" s="811"/>
      <c r="L37" s="811"/>
      <c r="M37" s="811"/>
      <c r="N37" s="816"/>
    </row>
    <row r="38" spans="1:14" ht="8.25" customHeight="1">
      <c r="A38" s="241"/>
      <c r="B38" s="241"/>
      <c r="C38" s="241"/>
      <c r="D38" s="250"/>
      <c r="E38" s="250"/>
      <c r="F38" s="250"/>
      <c r="G38" s="250"/>
      <c r="H38" s="250"/>
      <c r="I38" s="250"/>
      <c r="J38" s="250"/>
      <c r="K38" s="250"/>
      <c r="L38" s="250"/>
      <c r="M38" s="241"/>
      <c r="N38" s="241"/>
    </row>
    <row r="39" spans="1:14" s="126" customFormat="1" ht="18" customHeight="1">
      <c r="A39" s="798" t="s">
        <v>82</v>
      </c>
      <c r="B39" s="798"/>
      <c r="C39" s="798"/>
      <c r="D39" s="799" t="s">
        <v>359</v>
      </c>
      <c r="E39" s="799"/>
      <c r="F39" s="799"/>
      <c r="G39" s="799"/>
      <c r="H39" s="799"/>
      <c r="I39" s="799"/>
      <c r="J39" s="799"/>
      <c r="K39" s="799"/>
      <c r="L39" s="800" t="s">
        <v>231</v>
      </c>
      <c r="M39" s="801"/>
      <c r="N39" s="802"/>
    </row>
    <row r="40" spans="1:14" ht="14.25" thickBot="1">
      <c r="A40" s="11"/>
      <c r="B40" s="11"/>
      <c r="C40" s="11"/>
      <c r="D40" s="11"/>
      <c r="E40" s="11"/>
      <c r="F40" s="11"/>
      <c r="G40" s="11"/>
      <c r="H40" s="11"/>
      <c r="I40" s="11"/>
      <c r="J40" s="11"/>
      <c r="K40" s="11"/>
      <c r="L40" s="9"/>
      <c r="M40" s="9"/>
      <c r="N40" s="9"/>
    </row>
    <row r="41" spans="1:14" s="8" customFormat="1" ht="12" customHeight="1" thickBot="1">
      <c r="A41" s="242" t="s">
        <v>41</v>
      </c>
      <c r="B41" s="125"/>
      <c r="C41" s="249" t="s">
        <v>153</v>
      </c>
      <c r="D41" s="11"/>
      <c r="E41" s="249"/>
      <c r="F41" s="249"/>
      <c r="G41" s="11"/>
      <c r="H41" s="11"/>
      <c r="I41" s="11"/>
      <c r="J41" s="11"/>
      <c r="K41" s="11"/>
      <c r="L41" s="10"/>
      <c r="M41" s="10"/>
      <c r="N41" s="10"/>
    </row>
    <row r="42" spans="1:14" s="8" customFormat="1" ht="12" customHeight="1">
      <c r="A42" s="243" t="s">
        <v>44</v>
      </c>
      <c r="B42" s="81" t="s">
        <v>69</v>
      </c>
      <c r="C42" s="11"/>
      <c r="D42" s="11"/>
      <c r="E42" s="11"/>
      <c r="F42" s="11"/>
      <c r="G42" s="11"/>
      <c r="H42" s="11"/>
      <c r="I42" s="11"/>
      <c r="J42" s="11"/>
      <c r="K42" s="11"/>
      <c r="L42" s="10"/>
      <c r="M42" s="10"/>
      <c r="N42" s="10"/>
    </row>
    <row r="43" spans="1:14" s="8" customFormat="1" ht="12" customHeight="1">
      <c r="A43" s="243" t="s">
        <v>46</v>
      </c>
      <c r="B43" s="81" t="s">
        <v>154</v>
      </c>
      <c r="C43" s="11"/>
      <c r="D43" s="11"/>
      <c r="E43" s="11"/>
      <c r="F43" s="11"/>
      <c r="G43" s="11"/>
      <c r="H43" s="11"/>
      <c r="I43" s="11"/>
      <c r="J43" s="11"/>
      <c r="K43" s="11"/>
      <c r="L43" s="10"/>
      <c r="M43" s="10"/>
      <c r="N43" s="10"/>
    </row>
    <row r="44" spans="1:14" s="8" customFormat="1" ht="12" customHeight="1">
      <c r="A44" s="243"/>
      <c r="B44" s="11"/>
      <c r="C44" s="11"/>
      <c r="D44" s="11"/>
      <c r="E44" s="11"/>
      <c r="F44" s="11"/>
      <c r="G44" s="11"/>
      <c r="H44" s="11"/>
      <c r="I44" s="11"/>
      <c r="J44" s="11"/>
      <c r="K44" s="11"/>
      <c r="L44" s="10"/>
      <c r="M44" s="10"/>
      <c r="N44" s="10"/>
    </row>
    <row r="45" spans="1:14" s="8" customFormat="1" ht="12" customHeight="1">
      <c r="A45" s="24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様式-共1-Ⅰ（プラント）</vt:lpstr>
      <vt:lpstr>様式-共2-Ⅰ（土木以外）</vt:lpstr>
      <vt:lpstr>様式-共3-Ⅰ（土木以外）</vt:lpstr>
      <vt:lpstr>様式-共4-Ⅰ（プラント）</vt:lpstr>
      <vt:lpstr>様式-共5（登録基幹技能者）</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2022-08-22T04:20:59Z</cp:lastPrinted>
  <dcterms:created xsi:type="dcterms:W3CDTF">2010-05-27T06:44:32Z</dcterms:created>
  <dcterms:modified xsi:type="dcterms:W3CDTF">2022-09-21T02:45:46Z</dcterms:modified>
</cp:coreProperties>
</file>